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firstSheet="17" activeTab="25"/>
  </bookViews>
  <sheets>
    <sheet name="Uge 1 2010" sheetId="1" r:id="rId1"/>
    <sheet name="Uge 3 2010" sheetId="2" r:id="rId2"/>
    <sheet name="Uge 5 2010" sheetId="3" r:id="rId3"/>
    <sheet name="Uge 7 2010" sheetId="4" r:id="rId4"/>
    <sheet name="Uge 9 2010" sheetId="5" r:id="rId5"/>
    <sheet name="Uge 11 2010" sheetId="6" r:id="rId6"/>
    <sheet name="Uge 13 2010" sheetId="7" r:id="rId7"/>
    <sheet name="Uge 15 2010" sheetId="8" r:id="rId8"/>
    <sheet name="Uge 17 2010" sheetId="9" r:id="rId9"/>
    <sheet name="Uge 19 2010" sheetId="10" r:id="rId10"/>
    <sheet name="Uge 21 2010" sheetId="11" r:id="rId11"/>
    <sheet name="Uge 23 2010" sheetId="12" r:id="rId12"/>
    <sheet name="Uge 25 2010" sheetId="13" r:id="rId13"/>
    <sheet name="Uge 27 2010" sheetId="14" r:id="rId14"/>
    <sheet name="Uge 29 2010" sheetId="15" r:id="rId15"/>
    <sheet name="Uge 31 2010" sheetId="16" r:id="rId16"/>
    <sheet name="Uge 33 2010" sheetId="17" r:id="rId17"/>
    <sheet name="Uge 35 2010" sheetId="18" r:id="rId18"/>
    <sheet name="Uge 37 2010" sheetId="19" r:id="rId19"/>
    <sheet name="Uge 39 2010" sheetId="20" r:id="rId20"/>
    <sheet name="Uge 41 2010" sheetId="21" r:id="rId21"/>
    <sheet name="Uge 43 2010" sheetId="22" r:id="rId22"/>
    <sheet name="Uge 45 2010" sheetId="23" r:id="rId23"/>
    <sheet name="Uge 47 2010" sheetId="24" r:id="rId24"/>
    <sheet name="Uge 49 2010" sheetId="25" r:id="rId25"/>
    <sheet name="Uge 51 2010" sheetId="26" r:id="rId26"/>
  </sheets>
  <calcPr calcId="125725"/>
</workbook>
</file>

<file path=xl/calcChain.xml><?xml version="1.0" encoding="utf-8"?>
<calcChain xmlns="http://schemas.openxmlformats.org/spreadsheetml/2006/main">
  <c r="P54" i="26"/>
  <c r="O54"/>
  <c r="N54"/>
  <c r="M54"/>
  <c r="L54"/>
  <c r="K54" s="1"/>
  <c r="J54"/>
  <c r="I54"/>
  <c r="H54"/>
  <c r="G54"/>
  <c r="F54"/>
  <c r="E54" s="1"/>
  <c r="D54"/>
  <c r="C54"/>
  <c r="B54" s="1"/>
  <c r="S53"/>
  <c r="R53"/>
  <c r="Q53"/>
  <c r="N53"/>
  <c r="K53"/>
  <c r="E53"/>
  <c r="B53"/>
  <c r="S52"/>
  <c r="R52"/>
  <c r="Q52" s="1"/>
  <c r="N52"/>
  <c r="K52"/>
  <c r="H52"/>
  <c r="E52"/>
  <c r="B52"/>
  <c r="S51"/>
  <c r="R51"/>
  <c r="Q5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Q49"/>
  <c r="N49"/>
  <c r="K49"/>
  <c r="H49"/>
  <c r="E49"/>
  <c r="B49"/>
  <c r="B46"/>
  <c r="Q46" s="1"/>
  <c r="C34"/>
  <c r="D34" s="1"/>
  <c r="B34"/>
  <c r="D33"/>
  <c r="D32"/>
  <c r="D31"/>
  <c r="D30"/>
  <c r="D29"/>
  <c r="D28"/>
  <c r="D27"/>
  <c r="C26"/>
  <c r="B26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D5" s="1"/>
  <c r="B5"/>
  <c r="B11" s="1"/>
  <c r="B22" s="1"/>
  <c r="B23" s="1"/>
  <c r="B12" s="1"/>
  <c r="P54" i="25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Q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24"/>
  <c r="O54"/>
  <c r="N54"/>
  <c r="M54"/>
  <c r="L54"/>
  <c r="K54" s="1"/>
  <c r="J54"/>
  <c r="I54"/>
  <c r="H54"/>
  <c r="G54"/>
  <c r="F54"/>
  <c r="E54" s="1"/>
  <c r="D54"/>
  <c r="C54"/>
  <c r="B54" s="1"/>
  <c r="S53"/>
  <c r="R53"/>
  <c r="Q53"/>
  <c r="N53"/>
  <c r="K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Q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B9"/>
  <c r="D9" s="1"/>
  <c r="C8"/>
  <c r="D8" s="1"/>
  <c r="B8"/>
  <c r="C7"/>
  <c r="B7"/>
  <c r="D7" s="1"/>
  <c r="C6"/>
  <c r="D6" s="1"/>
  <c r="B6"/>
  <c r="C5"/>
  <c r="C11" s="1"/>
  <c r="B5"/>
  <c r="P54" i="23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Q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22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N49"/>
  <c r="K49"/>
  <c r="H49"/>
  <c r="E49"/>
  <c r="B49"/>
  <c r="B46"/>
  <c r="Q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B9"/>
  <c r="D9" s="1"/>
  <c r="C8"/>
  <c r="D8" s="1"/>
  <c r="B8"/>
  <c r="C7"/>
  <c r="B7"/>
  <c r="D7" s="1"/>
  <c r="C6"/>
  <c r="D6" s="1"/>
  <c r="B6"/>
  <c r="C5"/>
  <c r="C11" s="1"/>
  <c r="B5"/>
  <c r="H46" i="26" l="1"/>
  <c r="E46"/>
  <c r="N46" s="1"/>
  <c r="K46"/>
  <c r="C11"/>
  <c r="H46" i="25"/>
  <c r="E46"/>
  <c r="N46" s="1"/>
  <c r="K46"/>
  <c r="Q49"/>
  <c r="D11"/>
  <c r="C22"/>
  <c r="D5"/>
  <c r="H46" i="24"/>
  <c r="E46"/>
  <c r="N46" s="1"/>
  <c r="K46"/>
  <c r="Q49"/>
  <c r="D11"/>
  <c r="C22"/>
  <c r="D5"/>
  <c r="H46" i="23"/>
  <c r="E46"/>
  <c r="N46" s="1"/>
  <c r="K46"/>
  <c r="Q49"/>
  <c r="D11"/>
  <c r="C22"/>
  <c r="D5"/>
  <c r="H46" i="22"/>
  <c r="E46"/>
  <c r="N46" s="1"/>
  <c r="K46"/>
  <c r="Q49"/>
  <c r="D11"/>
  <c r="C22"/>
  <c r="D5"/>
  <c r="D11" i="26" l="1"/>
  <c r="C22"/>
  <c r="C23" i="25"/>
  <c r="D22"/>
  <c r="C23" i="24"/>
  <c r="D22"/>
  <c r="C23" i="23"/>
  <c r="D22"/>
  <c r="C23" i="22"/>
  <c r="D22"/>
  <c r="C23" i="26" l="1"/>
  <c r="D22"/>
  <c r="C12" i="25"/>
  <c r="D12" s="1"/>
  <c r="D23"/>
  <c r="C12" i="24"/>
  <c r="D12" s="1"/>
  <c r="D23"/>
  <c r="C12" i="23"/>
  <c r="D12" s="1"/>
  <c r="D23"/>
  <c r="C12" i="22"/>
  <c r="D12" s="1"/>
  <c r="D23"/>
  <c r="C12" i="26" l="1"/>
  <c r="D12" s="1"/>
  <c r="D23"/>
  <c r="C34" i="13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B9"/>
  <c r="D9" s="1"/>
  <c r="C8"/>
  <c r="D8" s="1"/>
  <c r="B8"/>
  <c r="C7"/>
  <c r="D7" s="1"/>
  <c r="B7"/>
  <c r="C6"/>
  <c r="D6" s="1"/>
  <c r="B6"/>
  <c r="C5"/>
  <c r="C11" s="1"/>
  <c r="B5"/>
  <c r="D11" l="1"/>
  <c r="C22"/>
  <c r="D5"/>
  <c r="C23" l="1"/>
  <c r="D22"/>
  <c r="C12" l="1"/>
  <c r="D12" s="1"/>
  <c r="D23"/>
  <c r="P54" i="21" l="1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20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B9"/>
  <c r="D9" s="1"/>
  <c r="C8"/>
  <c r="D8" s="1"/>
  <c r="B8"/>
  <c r="C7"/>
  <c r="D7" s="1"/>
  <c r="B7"/>
  <c r="C6"/>
  <c r="D6" s="1"/>
  <c r="B6"/>
  <c r="C5"/>
  <c r="C11" s="1"/>
  <c r="B5"/>
  <c r="P54" i="19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18"/>
  <c r="O54"/>
  <c r="N54" s="1"/>
  <c r="M54"/>
  <c r="L54"/>
  <c r="K54"/>
  <c r="J54"/>
  <c r="I54"/>
  <c r="H54" s="1"/>
  <c r="G54"/>
  <c r="F54"/>
  <c r="E54"/>
  <c r="D54"/>
  <c r="C54"/>
  <c r="B54" s="1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Q49"/>
  <c r="N49"/>
  <c r="K49"/>
  <c r="H49"/>
  <c r="E49"/>
  <c r="B49"/>
  <c r="Q46"/>
  <c r="K46"/>
  <c r="E46"/>
  <c r="N46" s="1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17"/>
  <c r="O54"/>
  <c r="N54"/>
  <c r="M54"/>
  <c r="L54"/>
  <c r="K54" s="1"/>
  <c r="J54"/>
  <c r="I54"/>
  <c r="H54"/>
  <c r="G54"/>
  <c r="F54"/>
  <c r="E54" s="1"/>
  <c r="D54"/>
  <c r="C54"/>
  <c r="B54" s="1"/>
  <c r="S53"/>
  <c r="R53"/>
  <c r="Q53" s="1"/>
  <c r="N53"/>
  <c r="K53"/>
  <c r="H53"/>
  <c r="E53"/>
  <c r="B53"/>
  <c r="S52"/>
  <c r="R52"/>
  <c r="Q52"/>
  <c r="N52"/>
  <c r="K52"/>
  <c r="H52"/>
  <c r="E52"/>
  <c r="B52"/>
  <c r="S51"/>
  <c r="R51"/>
  <c r="Q5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16"/>
  <c r="O54"/>
  <c r="N54"/>
  <c r="M54"/>
  <c r="L54"/>
  <c r="K54" s="1"/>
  <c r="J54"/>
  <c r="I54"/>
  <c r="H54"/>
  <c r="G54"/>
  <c r="F54"/>
  <c r="E54" s="1"/>
  <c r="D54"/>
  <c r="C54"/>
  <c r="B54"/>
  <c r="S53"/>
  <c r="R53"/>
  <c r="Q53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15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Q49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14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13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P54" i="12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N49"/>
  <c r="K49"/>
  <c r="H49"/>
  <c r="E49"/>
  <c r="B49"/>
  <c r="B46"/>
  <c r="H46" s="1"/>
  <c r="C34"/>
  <c r="B34"/>
  <c r="D34" s="1"/>
  <c r="D33"/>
  <c r="D32"/>
  <c r="D31"/>
  <c r="D30"/>
  <c r="D29"/>
  <c r="D28"/>
  <c r="D27"/>
  <c r="C26"/>
  <c r="B26"/>
  <c r="B23"/>
  <c r="B22"/>
  <c r="D21"/>
  <c r="D20"/>
  <c r="D19"/>
  <c r="D18"/>
  <c r="D17"/>
  <c r="D16"/>
  <c r="C15"/>
  <c r="B15"/>
  <c r="B12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E46" i="21" l="1"/>
  <c r="N46" s="1"/>
  <c r="K46"/>
  <c r="Q46"/>
  <c r="Q49"/>
  <c r="D11"/>
  <c r="C22"/>
  <c r="D5"/>
  <c r="E46" i="20"/>
  <c r="N46" s="1"/>
  <c r="K46"/>
  <c r="Q46"/>
  <c r="Q49"/>
  <c r="D11"/>
  <c r="C22"/>
  <c r="D5"/>
  <c r="Q54" i="19"/>
  <c r="E46"/>
  <c r="N46" s="1"/>
  <c r="K46"/>
  <c r="Q46"/>
  <c r="Q49"/>
  <c r="D11"/>
  <c r="C22"/>
  <c r="D5"/>
  <c r="D11" i="18"/>
  <c r="C22"/>
  <c r="D5"/>
  <c r="E46" i="17"/>
  <c r="N46" s="1"/>
  <c r="K46"/>
  <c r="Q46"/>
  <c r="Q49"/>
  <c r="D11"/>
  <c r="C22"/>
  <c r="D5"/>
  <c r="E46" i="16"/>
  <c r="N46" s="1"/>
  <c r="K46"/>
  <c r="Q46"/>
  <c r="Q49"/>
  <c r="D11"/>
  <c r="C22"/>
  <c r="D5"/>
  <c r="E46" i="15"/>
  <c r="N46" s="1"/>
  <c r="K46"/>
  <c r="Q46"/>
  <c r="D11"/>
  <c r="C22"/>
  <c r="D5"/>
  <c r="E46" i="14"/>
  <c r="N46" s="1"/>
  <c r="K46"/>
  <c r="Q46"/>
  <c r="Q49"/>
  <c r="D11"/>
  <c r="C22"/>
  <c r="D5"/>
  <c r="E46" i="13"/>
  <c r="N46" s="1"/>
  <c r="K46"/>
  <c r="Q46"/>
  <c r="Q49"/>
  <c r="Q54" i="12"/>
  <c r="E46"/>
  <c r="N46" s="1"/>
  <c r="K46"/>
  <c r="Q46"/>
  <c r="Q49"/>
  <c r="D11"/>
  <c r="C22"/>
  <c r="D5"/>
  <c r="C23" i="21" l="1"/>
  <c r="D22"/>
  <c r="C23" i="20"/>
  <c r="D22"/>
  <c r="C23" i="19"/>
  <c r="D22"/>
  <c r="C23" i="18"/>
  <c r="D22"/>
  <c r="C23" i="17"/>
  <c r="D22"/>
  <c r="C23" i="16"/>
  <c r="D22"/>
  <c r="C23" i="15"/>
  <c r="D22"/>
  <c r="C23" i="14"/>
  <c r="D22"/>
  <c r="C23" i="12"/>
  <c r="D22"/>
  <c r="C12" i="21" l="1"/>
  <c r="D12" s="1"/>
  <c r="D23"/>
  <c r="C12" i="20"/>
  <c r="D12" s="1"/>
  <c r="D23"/>
  <c r="C12" i="19"/>
  <c r="D12" s="1"/>
  <c r="D23"/>
  <c r="C12" i="18"/>
  <c r="D12" s="1"/>
  <c r="D23"/>
  <c r="C12" i="17"/>
  <c r="D12" s="1"/>
  <c r="D23"/>
  <c r="C12" i="16"/>
  <c r="D12" s="1"/>
  <c r="D23"/>
  <c r="C12" i="15"/>
  <c r="D12" s="1"/>
  <c r="D23"/>
  <c r="C12" i="14"/>
  <c r="D12" s="1"/>
  <c r="D23"/>
  <c r="C12" i="12"/>
  <c r="D12" s="1"/>
  <c r="D23"/>
  <c r="P54" i="11" l="1"/>
  <c r="O54"/>
  <c r="N54"/>
  <c r="M54"/>
  <c r="L54"/>
  <c r="K54" s="1"/>
  <c r="J54"/>
  <c r="I54"/>
  <c r="H54"/>
  <c r="G54"/>
  <c r="F54"/>
  <c r="E54" s="1"/>
  <c r="D54"/>
  <c r="C54"/>
  <c r="B54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E46" l="1"/>
  <c r="N46" s="1"/>
  <c r="K46"/>
  <c r="Q46"/>
  <c r="Q49"/>
  <c r="D11"/>
  <c r="C22"/>
  <c r="D5"/>
  <c r="C23" l="1"/>
  <c r="D22"/>
  <c r="C12" l="1"/>
  <c r="D12" s="1"/>
  <c r="D23"/>
  <c r="P54" i="10" l="1"/>
  <c r="O54"/>
  <c r="N54"/>
  <c r="M54"/>
  <c r="L54"/>
  <c r="K54" s="1"/>
  <c r="J54"/>
  <c r="I54"/>
  <c r="H54"/>
  <c r="G54"/>
  <c r="F54"/>
  <c r="E54" s="1"/>
  <c r="D54"/>
  <c r="C54"/>
  <c r="B54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9"/>
  <c r="O54"/>
  <c r="N54"/>
  <c r="M54"/>
  <c r="L54"/>
  <c r="K54" s="1"/>
  <c r="J54"/>
  <c r="I54"/>
  <c r="H54"/>
  <c r="G54"/>
  <c r="F54"/>
  <c r="E54" s="1"/>
  <c r="D54"/>
  <c r="C54"/>
  <c r="B54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Q49"/>
  <c r="N49"/>
  <c r="K49"/>
  <c r="H49"/>
  <c r="E49"/>
  <c r="B49"/>
  <c r="B46"/>
  <c r="H46" s="1"/>
  <c r="C34"/>
  <c r="B34"/>
  <c r="D34" s="1"/>
  <c r="D33"/>
  <c r="D32"/>
  <c r="D31"/>
  <c r="D30"/>
  <c r="D29"/>
  <c r="D28"/>
  <c r="D27"/>
  <c r="C26"/>
  <c r="B26"/>
  <c r="B23"/>
  <c r="B22"/>
  <c r="D21"/>
  <c r="D20"/>
  <c r="D19"/>
  <c r="D18"/>
  <c r="D17"/>
  <c r="D16"/>
  <c r="C15"/>
  <c r="B15"/>
  <c r="B12"/>
  <c r="C11"/>
  <c r="D11" s="1"/>
  <c r="C10"/>
  <c r="D10" s="1"/>
  <c r="B10"/>
  <c r="C9"/>
  <c r="B9"/>
  <c r="D9" s="1"/>
  <c r="C8"/>
  <c r="D8" s="1"/>
  <c r="B8"/>
  <c r="C7"/>
  <c r="B7"/>
  <c r="D7" s="1"/>
  <c r="C6"/>
  <c r="D6" s="1"/>
  <c r="B6"/>
  <c r="C5"/>
  <c r="B5"/>
  <c r="D5" s="1"/>
  <c r="P54" i="8"/>
  <c r="O54"/>
  <c r="N54"/>
  <c r="M54"/>
  <c r="L54"/>
  <c r="K54" s="1"/>
  <c r="J54"/>
  <c r="I54"/>
  <c r="H54"/>
  <c r="G54"/>
  <c r="F54"/>
  <c r="E54" s="1"/>
  <c r="D54"/>
  <c r="C54"/>
  <c r="B54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Q49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7"/>
  <c r="O54"/>
  <c r="N54"/>
  <c r="M54"/>
  <c r="L54"/>
  <c r="K54" s="1"/>
  <c r="J54"/>
  <c r="I54"/>
  <c r="H54"/>
  <c r="G54"/>
  <c r="F54"/>
  <c r="E54" s="1"/>
  <c r="D54"/>
  <c r="C54"/>
  <c r="B54"/>
  <c r="S53"/>
  <c r="R53"/>
  <c r="Q53" s="1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Q49" s="1"/>
  <c r="N49"/>
  <c r="K49"/>
  <c r="H49"/>
  <c r="E49"/>
  <c r="B49"/>
  <c r="B46"/>
  <c r="Q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B9"/>
  <c r="D9" s="1"/>
  <c r="C8"/>
  <c r="D8" s="1"/>
  <c r="B8"/>
  <c r="C7"/>
  <c r="D7" s="1"/>
  <c r="B7"/>
  <c r="C6"/>
  <c r="D6" s="1"/>
  <c r="B6"/>
  <c r="C5"/>
  <c r="C11" s="1"/>
  <c r="B5"/>
  <c r="P54" i="6"/>
  <c r="O54"/>
  <c r="N54"/>
  <c r="M54"/>
  <c r="L54"/>
  <c r="K54" s="1"/>
  <c r="J54"/>
  <c r="I54"/>
  <c r="H54"/>
  <c r="G54"/>
  <c r="F54"/>
  <c r="E54" s="1"/>
  <c r="D54"/>
  <c r="C54"/>
  <c r="B54" s="1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/>
  <c r="N51"/>
  <c r="K51"/>
  <c r="H51"/>
  <c r="E51"/>
  <c r="B51"/>
  <c r="S50"/>
  <c r="R50"/>
  <c r="Q50"/>
  <c r="N50"/>
  <c r="K50"/>
  <c r="H50"/>
  <c r="E50"/>
  <c r="B50"/>
  <c r="S49"/>
  <c r="S54" s="1"/>
  <c r="R49"/>
  <c r="R54" s="1"/>
  <c r="Q54" s="1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5"/>
  <c r="O54"/>
  <c r="N54"/>
  <c r="M54"/>
  <c r="L54"/>
  <c r="K54" s="1"/>
  <c r="J54"/>
  <c r="I54"/>
  <c r="H54"/>
  <c r="G54"/>
  <c r="F54"/>
  <c r="E54" s="1"/>
  <c r="D54"/>
  <c r="C54"/>
  <c r="B54" s="1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Q49"/>
  <c r="N49"/>
  <c r="K49"/>
  <c r="H49"/>
  <c r="E49"/>
  <c r="B49"/>
  <c r="B46"/>
  <c r="H46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P54" i="4"/>
  <c r="O54"/>
  <c r="N54"/>
  <c r="M54"/>
  <c r="L54"/>
  <c r="K54" s="1"/>
  <c r="J54"/>
  <c r="I54"/>
  <c r="H54" s="1"/>
  <c r="G54"/>
  <c r="F54"/>
  <c r="D54"/>
  <c r="C54"/>
  <c r="B54" s="1"/>
  <c r="S53"/>
  <c r="R53"/>
  <c r="Q53"/>
  <c r="N53"/>
  <c r="K53"/>
  <c r="H53"/>
  <c r="E53"/>
  <c r="B53"/>
  <c r="S52"/>
  <c r="R52"/>
  <c r="Q52"/>
  <c r="N52"/>
  <c r="K52"/>
  <c r="H52"/>
  <c r="E52"/>
  <c r="B52"/>
  <c r="S51"/>
  <c r="R51"/>
  <c r="Q51" s="1"/>
  <c r="N51"/>
  <c r="K51"/>
  <c r="H51"/>
  <c r="E51"/>
  <c r="B51"/>
  <c r="S50"/>
  <c r="R50"/>
  <c r="Q50" s="1"/>
  <c r="N50"/>
  <c r="K50"/>
  <c r="H50"/>
  <c r="E50"/>
  <c r="B50"/>
  <c r="S49"/>
  <c r="S54" s="1"/>
  <c r="R49"/>
  <c r="R54" s="1"/>
  <c r="Q54" s="1"/>
  <c r="Q49"/>
  <c r="N49"/>
  <c r="K49"/>
  <c r="H49"/>
  <c r="E49"/>
  <c r="B49"/>
  <c r="B46"/>
  <c r="H46" s="1"/>
  <c r="C34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B10"/>
  <c r="C9"/>
  <c r="B9"/>
  <c r="C8"/>
  <c r="B8"/>
  <c r="C7"/>
  <c r="B7"/>
  <c r="C6"/>
  <c r="D6" s="1"/>
  <c r="B6"/>
  <c r="C5"/>
  <c r="C11" s="1"/>
  <c r="B5"/>
  <c r="P55" i="3"/>
  <c r="O55"/>
  <c r="N55"/>
  <c r="M55"/>
  <c r="L55"/>
  <c r="K55" s="1"/>
  <c r="J55"/>
  <c r="I55"/>
  <c r="H55"/>
  <c r="G55"/>
  <c r="F55"/>
  <c r="E55" s="1"/>
  <c r="D55"/>
  <c r="C55"/>
  <c r="B55" s="1"/>
  <c r="S54"/>
  <c r="R54"/>
  <c r="Q54"/>
  <c r="N54"/>
  <c r="K54"/>
  <c r="H54"/>
  <c r="E54"/>
  <c r="B54"/>
  <c r="S53"/>
  <c r="R53"/>
  <c r="Q53" s="1"/>
  <c r="N53"/>
  <c r="K53"/>
  <c r="H53"/>
  <c r="E53"/>
  <c r="B53"/>
  <c r="S52"/>
  <c r="R52"/>
  <c r="Q52" s="1"/>
  <c r="N52"/>
  <c r="K52"/>
  <c r="H52"/>
  <c r="E52"/>
  <c r="B52"/>
  <c r="S51"/>
  <c r="R51"/>
  <c r="Q51" s="1"/>
  <c r="N51"/>
  <c r="K51"/>
  <c r="H51"/>
  <c r="E51"/>
  <c r="B51"/>
  <c r="S50"/>
  <c r="S55" s="1"/>
  <c r="R50"/>
  <c r="R55" s="1"/>
  <c r="Q55" s="1"/>
  <c r="Q50"/>
  <c r="N50"/>
  <c r="K50"/>
  <c r="H50"/>
  <c r="E50"/>
  <c r="B50"/>
  <c r="B47"/>
  <c r="H47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D80" i="2"/>
  <c r="C80"/>
  <c r="B80"/>
  <c r="B79"/>
  <c r="B78"/>
  <c r="B77"/>
  <c r="B76"/>
  <c r="B75"/>
  <c r="M64"/>
  <c r="P64" s="1"/>
  <c r="L64"/>
  <c r="O64" s="1"/>
  <c r="K64"/>
  <c r="J64"/>
  <c r="I64"/>
  <c r="H64" s="1"/>
  <c r="G64"/>
  <c r="F64"/>
  <c r="E64"/>
  <c r="D64"/>
  <c r="C64"/>
  <c r="B64" s="1"/>
  <c r="P63"/>
  <c r="O63"/>
  <c r="N63"/>
  <c r="K63"/>
  <c r="H63"/>
  <c r="E63"/>
  <c r="B63"/>
  <c r="P62"/>
  <c r="O62"/>
  <c r="N62" s="1"/>
  <c r="K62"/>
  <c r="H62"/>
  <c r="E62"/>
  <c r="B62"/>
  <c r="P61"/>
  <c r="O61"/>
  <c r="N61" s="1"/>
  <c r="K61"/>
  <c r="H61"/>
  <c r="E61"/>
  <c r="B61"/>
  <c r="P60"/>
  <c r="O60"/>
  <c r="N60"/>
  <c r="K60"/>
  <c r="E60"/>
  <c r="B60"/>
  <c r="P59"/>
  <c r="O59"/>
  <c r="N59"/>
  <c r="K59"/>
  <c r="E59"/>
  <c r="P58"/>
  <c r="O58"/>
  <c r="N58" s="1"/>
  <c r="K58"/>
  <c r="E58"/>
  <c r="B58"/>
  <c r="P57"/>
  <c r="O57"/>
  <c r="N57" s="1"/>
  <c r="K57"/>
  <c r="H57"/>
  <c r="B57"/>
  <c r="P56"/>
  <c r="O56"/>
  <c r="N56" s="1"/>
  <c r="K56"/>
  <c r="H56"/>
  <c r="E56"/>
  <c r="B56"/>
  <c r="P55"/>
  <c r="O55"/>
  <c r="N55" s="1"/>
  <c r="K55"/>
  <c r="H55"/>
  <c r="B55"/>
  <c r="P54"/>
  <c r="O54"/>
  <c r="N54" s="1"/>
  <c r="K54"/>
  <c r="H54"/>
  <c r="E54"/>
  <c r="P53"/>
  <c r="O53"/>
  <c r="N53"/>
  <c r="K53"/>
  <c r="P52"/>
  <c r="O52"/>
  <c r="N52"/>
  <c r="B52"/>
  <c r="P51"/>
  <c r="O51"/>
  <c r="N51"/>
  <c r="K51"/>
  <c r="H51"/>
  <c r="E51"/>
  <c r="B51"/>
  <c r="P50"/>
  <c r="O50"/>
  <c r="N50" s="1"/>
  <c r="K50"/>
  <c r="H50"/>
  <c r="E50"/>
  <c r="B50"/>
  <c r="B47"/>
  <c r="K47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B9"/>
  <c r="D9" s="1"/>
  <c r="C8"/>
  <c r="D8" s="1"/>
  <c r="B8"/>
  <c r="C7"/>
  <c r="D7" s="1"/>
  <c r="B7"/>
  <c r="C6"/>
  <c r="D6" s="1"/>
  <c r="B6"/>
  <c r="C5"/>
  <c r="C11" s="1"/>
  <c r="B5"/>
  <c r="D82" i="1"/>
  <c r="C82"/>
  <c r="B82"/>
  <c r="B81"/>
  <c r="B80"/>
  <c r="B79"/>
  <c r="B78"/>
  <c r="B77"/>
  <c r="M65"/>
  <c r="P65" s="1"/>
  <c r="L65"/>
  <c r="O65" s="1"/>
  <c r="N65" s="1"/>
  <c r="K65"/>
  <c r="J65"/>
  <c r="I65"/>
  <c r="H65" s="1"/>
  <c r="G65"/>
  <c r="F65"/>
  <c r="E65"/>
  <c r="D65"/>
  <c r="C65"/>
  <c r="B65" s="1"/>
  <c r="P64"/>
  <c r="O64"/>
  <c r="N64"/>
  <c r="K64"/>
  <c r="H64"/>
  <c r="E64"/>
  <c r="B64"/>
  <c r="P63"/>
  <c r="O63"/>
  <c r="N63" s="1"/>
  <c r="K63"/>
  <c r="H63"/>
  <c r="E63"/>
  <c r="B63"/>
  <c r="P62"/>
  <c r="O62"/>
  <c r="N62"/>
  <c r="K62"/>
  <c r="H62"/>
  <c r="E62"/>
  <c r="B62"/>
  <c r="P61"/>
  <c r="O61"/>
  <c r="N61" s="1"/>
  <c r="K61"/>
  <c r="E61"/>
  <c r="B61"/>
  <c r="P60"/>
  <c r="O60"/>
  <c r="N60" s="1"/>
  <c r="K60"/>
  <c r="E60"/>
  <c r="P59"/>
  <c r="O59"/>
  <c r="N59"/>
  <c r="K59"/>
  <c r="E59"/>
  <c r="B59"/>
  <c r="P58"/>
  <c r="O58"/>
  <c r="N58"/>
  <c r="K58"/>
  <c r="H58"/>
  <c r="B58"/>
  <c r="P57"/>
  <c r="O57"/>
  <c r="N57"/>
  <c r="K57"/>
  <c r="H57"/>
  <c r="E57"/>
  <c r="B57"/>
  <c r="P56"/>
  <c r="O56"/>
  <c r="N56" s="1"/>
  <c r="K56"/>
  <c r="H56"/>
  <c r="B56"/>
  <c r="P55"/>
  <c r="O55"/>
  <c r="N55" s="1"/>
  <c r="K55"/>
  <c r="H55"/>
  <c r="E55"/>
  <c r="P54"/>
  <c r="O54"/>
  <c r="N54" s="1"/>
  <c r="K54"/>
  <c r="P53"/>
  <c r="O53"/>
  <c r="N53" s="1"/>
  <c r="B53"/>
  <c r="P52"/>
  <c r="O52"/>
  <c r="N52" s="1"/>
  <c r="K52"/>
  <c r="H52"/>
  <c r="E52"/>
  <c r="B52"/>
  <c r="P51"/>
  <c r="O51"/>
  <c r="N51"/>
  <c r="K51"/>
  <c r="H51"/>
  <c r="E51"/>
  <c r="B51"/>
  <c r="B48"/>
  <c r="K48" s="1"/>
  <c r="C34"/>
  <c r="D34" s="1"/>
  <c r="B34"/>
  <c r="D33"/>
  <c r="D32"/>
  <c r="D31"/>
  <c r="D30"/>
  <c r="D29"/>
  <c r="D28"/>
  <c r="D27"/>
  <c r="C26"/>
  <c r="B26"/>
  <c r="B22"/>
  <c r="B23" s="1"/>
  <c r="B12" s="1"/>
  <c r="D21"/>
  <c r="D20"/>
  <c r="D19"/>
  <c r="D18"/>
  <c r="D17"/>
  <c r="D16"/>
  <c r="C15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C11" s="1"/>
  <c r="B5"/>
  <c r="E46" i="10" l="1"/>
  <c r="N46" s="1"/>
  <c r="K46"/>
  <c r="Q46"/>
  <c r="Q49"/>
  <c r="D11"/>
  <c r="C22"/>
  <c r="D5"/>
  <c r="E46" i="9"/>
  <c r="N46" s="1"/>
  <c r="K46"/>
  <c r="Q46"/>
  <c r="C22"/>
  <c r="E46" i="8"/>
  <c r="N46" s="1"/>
  <c r="K46"/>
  <c r="Q46"/>
  <c r="D11"/>
  <c r="C22"/>
  <c r="D5"/>
  <c r="H46" i="7"/>
  <c r="R54"/>
  <c r="Q54" s="1"/>
  <c r="E46"/>
  <c r="N46" s="1"/>
  <c r="K46"/>
  <c r="D11"/>
  <c r="C22"/>
  <c r="D5"/>
  <c r="E46" i="6"/>
  <c r="N46" s="1"/>
  <c r="K46"/>
  <c r="Q46"/>
  <c r="Q49"/>
  <c r="D11"/>
  <c r="C22"/>
  <c r="D5"/>
  <c r="E46" i="5"/>
  <c r="N46" s="1"/>
  <c r="K46"/>
  <c r="Q46"/>
  <c r="D11"/>
  <c r="C22"/>
  <c r="D5"/>
  <c r="D7" i="4"/>
  <c r="D8"/>
  <c r="D9"/>
  <c r="D10"/>
  <c r="D34"/>
  <c r="D5"/>
  <c r="E54"/>
  <c r="E46"/>
  <c r="N46" s="1"/>
  <c r="K46"/>
  <c r="Q46"/>
  <c r="D11"/>
  <c r="C22"/>
  <c r="E47" i="3"/>
  <c r="N47" s="1"/>
  <c r="K47"/>
  <c r="Q47"/>
  <c r="D11"/>
  <c r="C22"/>
  <c r="D5"/>
  <c r="N64" i="2"/>
  <c r="H47"/>
  <c r="N47"/>
  <c r="E47"/>
  <c r="D11"/>
  <c r="C22"/>
  <c r="D5"/>
  <c r="H48" i="1"/>
  <c r="N48"/>
  <c r="E48"/>
  <c r="D11"/>
  <c r="C22"/>
  <c r="D5"/>
  <c r="C23" i="10" l="1"/>
  <c r="D22"/>
  <c r="C23" i="9"/>
  <c r="D22"/>
  <c r="C23" i="8"/>
  <c r="D22"/>
  <c r="C23" i="7"/>
  <c r="D22"/>
  <c r="C23" i="6"/>
  <c r="D22"/>
  <c r="C23" i="5"/>
  <c r="D22"/>
  <c r="C23" i="4"/>
  <c r="D22"/>
  <c r="C23" i="3"/>
  <c r="D22"/>
  <c r="C23" i="2"/>
  <c r="D22"/>
  <c r="C23" i="1"/>
  <c r="D22"/>
  <c r="C12" i="10" l="1"/>
  <c r="D12" s="1"/>
  <c r="D23"/>
  <c r="C12" i="9"/>
  <c r="D12" s="1"/>
  <c r="D23"/>
  <c r="C12" i="8"/>
  <c r="D12" s="1"/>
  <c r="D23"/>
  <c r="C12" i="7"/>
  <c r="D12" s="1"/>
  <c r="D23"/>
  <c r="C12" i="6"/>
  <c r="D12" s="1"/>
  <c r="D23"/>
  <c r="C12" i="5"/>
  <c r="D12" s="1"/>
  <c r="D23"/>
  <c r="C12" i="4"/>
  <c r="D12" s="1"/>
  <c r="D23"/>
  <c r="C12" i="3"/>
  <c r="D12" s="1"/>
  <c r="D23"/>
  <c r="C12" i="2"/>
  <c r="D12" s="1"/>
  <c r="D23"/>
  <c r="C12" i="1"/>
  <c r="D12" s="1"/>
  <c r="D23"/>
</calcChain>
</file>

<file path=xl/sharedStrings.xml><?xml version="1.0" encoding="utf-8"?>
<sst xmlns="http://schemas.openxmlformats.org/spreadsheetml/2006/main" count="1923" uniqueCount="120">
  <si>
    <t>A-kassetal BAT uge 1</t>
  </si>
  <si>
    <t>2009 og 2010</t>
  </si>
  <si>
    <t>Ledighedsprocent</t>
  </si>
  <si>
    <t>Forskel</t>
  </si>
  <si>
    <t>B&amp;R</t>
  </si>
  <si>
    <t>El</t>
  </si>
  <si>
    <t>3F (B&amp;A)</t>
  </si>
  <si>
    <t>TIB</t>
  </si>
  <si>
    <t>MURERE</t>
  </si>
  <si>
    <t>MALERE</t>
  </si>
  <si>
    <t>METAL</t>
  </si>
  <si>
    <t>I ALT</t>
  </si>
  <si>
    <t>Antal fuldtidsledige</t>
  </si>
  <si>
    <t>Antal forsikrede</t>
  </si>
  <si>
    <t>Noter:</t>
  </si>
  <si>
    <t>3F (B&amp;A) og murere er her antal berørt af ledighed.</t>
  </si>
  <si>
    <t>OBS:</t>
  </si>
  <si>
    <t>TIB tallene er fra uge 3 2010.</t>
  </si>
  <si>
    <t>El-tallene er fra uge 51 2009.</t>
  </si>
  <si>
    <t>LEDIGHEDSPROCENT, ANTAL LEDIGE OG ANTAL FORSIKREDE</t>
  </si>
  <si>
    <t>FORDELT TILNÆRMELSESVIS PÅ AMTER</t>
  </si>
  <si>
    <t>UGE 1</t>
  </si>
  <si>
    <t>TIB, MALERE, B&amp;R OG EL</t>
  </si>
  <si>
    <t>EL</t>
  </si>
  <si>
    <t>AMTER</t>
  </si>
  <si>
    <t>PCT</t>
  </si>
  <si>
    <t>LEDIGE</t>
  </si>
  <si>
    <t>FORSIK</t>
  </si>
  <si>
    <t>STORKØBENHAVN</t>
  </si>
  <si>
    <t>FREDERIKSBORG AMT</t>
  </si>
  <si>
    <t>ROSKILDE AMT</t>
  </si>
  <si>
    <t>VESTSJÆLLANDS AMT</t>
  </si>
  <si>
    <t>STORSTRØMS AMT</t>
  </si>
  <si>
    <t>BORNHOLMS AMT</t>
  </si>
  <si>
    <t>FYNS AMT</t>
  </si>
  <si>
    <t>SØNDERJYLLANDS AMT</t>
  </si>
  <si>
    <t>RIBE AMT</t>
  </si>
  <si>
    <t>VEJLE AMT</t>
  </si>
  <si>
    <t>RINGKØBING AMT</t>
  </si>
  <si>
    <t>ÅRHUS AMT</t>
  </si>
  <si>
    <t>VIBORG AMT</t>
  </si>
  <si>
    <t>NORDJYLLANDS AMT</t>
  </si>
  <si>
    <t>HELE LANDET</t>
  </si>
  <si>
    <t>Storkøbenhavn=København, Frederiksberg og Københavns Amt.</t>
  </si>
  <si>
    <t>Maler-struktur: Frederiksborg Amt = Sjælland og Bornholms; Randers under Viborg Amt.</t>
  </si>
  <si>
    <t xml:space="preserve">TIB-struktur: Sjælland (Region Sjælland) er samlet i Roskilde Amt; Ribe Amt består af både Ribe Amt og Vejle Amt. </t>
  </si>
  <si>
    <t>3F+MURERE</t>
  </si>
  <si>
    <t>REGIONER</t>
  </si>
  <si>
    <t>REGION HOVEDSTADEN</t>
  </si>
  <si>
    <t>REGION SJÆLLAND</t>
  </si>
  <si>
    <t>REGION SYDDANMARK</t>
  </si>
  <si>
    <t>REGION MIDTJYLLAND</t>
  </si>
  <si>
    <t>REGION NORDJYLLAND</t>
  </si>
  <si>
    <t>3F og murere er her antal berørt af ledighed.</t>
  </si>
  <si>
    <t>A-kassetal BAT uge 3</t>
  </si>
  <si>
    <t>UGE 3</t>
  </si>
  <si>
    <t>A-kassetal BAT uge 5</t>
  </si>
  <si>
    <t>TIB tallene er fra uge 7 2010.</t>
  </si>
  <si>
    <t>El-tallene er fra uge 3 2010.</t>
  </si>
  <si>
    <t>FORDELT TILNÆRMELSESVIS PÅ REGIONER</t>
  </si>
  <si>
    <t>UGE 5</t>
  </si>
  <si>
    <t>TIB, MALERE, B&amp;R, EL og 3F+MURERE</t>
  </si>
  <si>
    <t>A-kassetal BAT uge 7</t>
  </si>
  <si>
    <t>UGE 7</t>
  </si>
  <si>
    <t>A-kassetal BAT uge 9</t>
  </si>
  <si>
    <t>El og TIB tallene er fra uge 11 2010.</t>
  </si>
  <si>
    <t>UGE 9</t>
  </si>
  <si>
    <t>A-kassetal BAT uge 11</t>
  </si>
  <si>
    <t>UGE 11</t>
  </si>
  <si>
    <t>A-kassetal BAT uge 13</t>
  </si>
  <si>
    <t>El-tallene er fra uge 11 2010.</t>
  </si>
  <si>
    <t>UGE 13</t>
  </si>
  <si>
    <t>A-kassetal BAT uge 15</t>
  </si>
  <si>
    <t>UGE 15</t>
  </si>
  <si>
    <t>A-kassetal BAT uge 17</t>
  </si>
  <si>
    <t>TIB og El-tallene er fra uge 15 2010.</t>
  </si>
  <si>
    <t>UGE 17</t>
  </si>
  <si>
    <t>A-kassetal BAT uge 19</t>
  </si>
  <si>
    <t>UGE 19</t>
  </si>
  <si>
    <t>A-kassetal BAT uge 21</t>
  </si>
  <si>
    <t>TiB tallene er fra uge 24 2010</t>
  </si>
  <si>
    <t>UGE 21</t>
  </si>
  <si>
    <t>A-kassetal BAT uge 23</t>
  </si>
  <si>
    <t>UGE 23</t>
  </si>
  <si>
    <t>A-kassetal BAT uge 25</t>
  </si>
  <si>
    <t>TiB tallene er fra uge 28 2010</t>
  </si>
  <si>
    <t>UGE 25</t>
  </si>
  <si>
    <t>A-kassetal BAT uge 27</t>
  </si>
  <si>
    <t>UGE 27</t>
  </si>
  <si>
    <t>El, Maler og B&amp;R tallene er fra uge 23 2010</t>
  </si>
  <si>
    <t>A-kassetal BAT uge 29</t>
  </si>
  <si>
    <t>UGE 29</t>
  </si>
  <si>
    <t>A-kassetal BAT uge 31</t>
  </si>
  <si>
    <t>TiB tallene er fra uge 33 2010</t>
  </si>
  <si>
    <t>UGE 31</t>
  </si>
  <si>
    <t>A-kassetal BAT uge 33</t>
  </si>
  <si>
    <t>UGE 33</t>
  </si>
  <si>
    <t>A-kassetal BAT uge 35</t>
  </si>
  <si>
    <t>TiB tallene er fra uge 37 2010</t>
  </si>
  <si>
    <t>UGE 35</t>
  </si>
  <si>
    <t>A-kassetal BAT uge 37</t>
  </si>
  <si>
    <t>UGE 37</t>
  </si>
  <si>
    <t>A-kassetal BAT uge 39</t>
  </si>
  <si>
    <t>UGE 39</t>
  </si>
  <si>
    <t>A-kassetal BAT uge 41</t>
  </si>
  <si>
    <t>TiB tallene er fra uge 42 2010</t>
  </si>
  <si>
    <t>UGE 41</t>
  </si>
  <si>
    <t>A-kassetal BAT uge 43</t>
  </si>
  <si>
    <t>UGE 43</t>
  </si>
  <si>
    <t>B&amp;R har ændret afdelingsstruktur således, at region midt- og nordjylland er slået sammen.</t>
  </si>
  <si>
    <t>A-kassetal BAT uge 45</t>
  </si>
  <si>
    <t>TIB tallene er fra uge 46 2010</t>
  </si>
  <si>
    <t>UGE 45</t>
  </si>
  <si>
    <t>A-kassetal BAT uge 47</t>
  </si>
  <si>
    <t>UGE 47</t>
  </si>
  <si>
    <t>A-kassetal BAT uge 49</t>
  </si>
  <si>
    <t>UGE 49</t>
  </si>
  <si>
    <t>A-kassetal BAT uge 51</t>
  </si>
  <si>
    <t>B&amp;R, Malere, 3F og Murere er uge 50 2010</t>
  </si>
  <si>
    <t>UGE 51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</si>
</sst>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0" xfId="0" applyFont="1"/>
    <xf numFmtId="0" fontId="1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164" fontId="3" fillId="0" borderId="0" xfId="0" applyNumberFormat="1" applyFont="1"/>
    <xf numFmtId="164" fontId="3" fillId="0" borderId="8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8" xfId="0" applyNumberFormat="1" applyFont="1" applyBorder="1"/>
    <xf numFmtId="0" fontId="3" fillId="0" borderId="4" xfId="0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0" fillId="0" borderId="0" xfId="0" applyBorder="1"/>
    <xf numFmtId="0" fontId="0" fillId="0" borderId="14" xfId="0" applyFill="1" applyBorder="1" applyAlignment="1"/>
    <xf numFmtId="0" fontId="3" fillId="0" borderId="15" xfId="0" applyFont="1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164" fontId="0" fillId="0" borderId="0" xfId="0" applyNumberFormat="1" applyFill="1" applyBorder="1" applyAlignment="1"/>
    <xf numFmtId="3" fontId="0" fillId="0" borderId="0" xfId="0" applyNumberFormat="1" applyFill="1" applyBorder="1" applyAlignment="1"/>
    <xf numFmtId="3" fontId="0" fillId="0" borderId="8" xfId="0" applyNumberFormat="1" applyFill="1" applyBorder="1" applyAlignment="1"/>
    <xf numFmtId="3" fontId="0" fillId="0" borderId="12" xfId="0" applyNumberFormat="1" applyFill="1" applyBorder="1" applyAlignment="1"/>
    <xf numFmtId="3" fontId="0" fillId="0" borderId="16" xfId="0" applyNumberFormat="1" applyFill="1" applyBorder="1" applyAlignment="1"/>
    <xf numFmtId="0" fontId="2" fillId="0" borderId="17" xfId="0" applyFont="1" applyFill="1" applyBorder="1" applyAlignment="1"/>
    <xf numFmtId="164" fontId="2" fillId="0" borderId="22" xfId="0" applyNumberFormat="1" applyFont="1" applyFill="1" applyBorder="1" applyAlignment="1"/>
    <xf numFmtId="3" fontId="2" fillId="0" borderId="23" xfId="0" applyNumberFormat="1" applyFont="1" applyFill="1" applyBorder="1" applyAlignment="1"/>
    <xf numFmtId="3" fontId="2" fillId="0" borderId="24" xfId="0" applyNumberFormat="1" applyFont="1" applyFill="1" applyBorder="1" applyAlignment="1"/>
    <xf numFmtId="164" fontId="2" fillId="0" borderId="23" xfId="0" applyNumberFormat="1" applyFont="1" applyFill="1" applyBorder="1" applyAlignment="1"/>
    <xf numFmtId="164" fontId="2" fillId="0" borderId="25" xfId="0" applyNumberFormat="1" applyFont="1" applyFill="1" applyBorder="1" applyAlignment="1"/>
    <xf numFmtId="3" fontId="2" fillId="0" borderId="26" xfId="0" applyNumberFormat="1" applyFont="1" applyFill="1" applyBorder="1" applyAlignment="1"/>
    <xf numFmtId="0" fontId="4" fillId="0" borderId="0" xfId="0" applyFont="1" applyFill="1"/>
    <xf numFmtId="0" fontId="5" fillId="0" borderId="0" xfId="0" applyFont="1"/>
    <xf numFmtId="0" fontId="2" fillId="0" borderId="27" xfId="0" applyFont="1" applyFill="1" applyBorder="1" applyAlignment="1">
      <alignment horizontal="center"/>
    </xf>
    <xf numFmtId="0" fontId="0" fillId="0" borderId="15" xfId="0" applyFill="1" applyBorder="1" applyAlignment="1"/>
    <xf numFmtId="0" fontId="0" fillId="0" borderId="28" xfId="0" applyFill="1" applyBorder="1" applyAlignment="1"/>
    <xf numFmtId="0" fontId="0" fillId="0" borderId="29" xfId="0" applyFill="1" applyBorder="1" applyAlignment="1"/>
    <xf numFmtId="3" fontId="0" fillId="0" borderId="0" xfId="0" applyNumberFormat="1"/>
    <xf numFmtId="0" fontId="3" fillId="0" borderId="29" xfId="0" applyFont="1" applyFill="1" applyBorder="1" applyAlignment="1"/>
    <xf numFmtId="0" fontId="2" fillId="0" borderId="30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164" fontId="0" fillId="0" borderId="15" xfId="0" applyNumberFormat="1" applyFill="1" applyBorder="1" applyAlignment="1"/>
    <xf numFmtId="3" fontId="3" fillId="0" borderId="8" xfId="0" applyNumberFormat="1" applyFont="1" applyFill="1" applyBorder="1" applyAlignment="1"/>
    <xf numFmtId="3" fontId="3" fillId="0" borderId="12" xfId="0" applyNumberFormat="1" applyFont="1" applyFill="1" applyBorder="1" applyAlignment="1"/>
    <xf numFmtId="0" fontId="3" fillId="0" borderId="14" xfId="0" applyFont="1" applyFill="1" applyBorder="1" applyAlignment="1"/>
    <xf numFmtId="164" fontId="0" fillId="0" borderId="31" xfId="0" applyNumberFormat="1" applyFill="1" applyBorder="1" applyAlignment="1"/>
    <xf numFmtId="3" fontId="3" fillId="0" borderId="20" xfId="0" applyNumberFormat="1" applyFont="1" applyFill="1" applyBorder="1" applyAlignment="1"/>
    <xf numFmtId="0" fontId="2" fillId="0" borderId="32" xfId="0" applyFont="1" applyFill="1" applyBorder="1" applyAlignment="1"/>
    <xf numFmtId="164" fontId="2" fillId="0" borderId="3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workbookViewId="0">
      <selection activeCell="B75" sqref="B75"/>
    </sheetView>
  </sheetViews>
  <sheetFormatPr defaultRowHeight="15"/>
  <cols>
    <col min="1" max="1" width="22.42578125" customWidth="1"/>
  </cols>
  <sheetData>
    <row r="1" spans="1:5" ht="15.75">
      <c r="A1" s="1" t="s">
        <v>0</v>
      </c>
      <c r="B1" s="2"/>
      <c r="C1" s="2"/>
      <c r="D1" s="3"/>
      <c r="E1" s="4"/>
    </row>
    <row r="2" spans="1:5" ht="15.75">
      <c r="A2" s="5" t="s">
        <v>1</v>
      </c>
      <c r="B2" s="6"/>
      <c r="C2" s="6"/>
      <c r="D2" s="7"/>
      <c r="E2" s="4"/>
    </row>
    <row r="3" spans="1:5">
      <c r="A3" s="8" t="s">
        <v>2</v>
      </c>
      <c r="B3" s="9"/>
      <c r="C3" s="10"/>
      <c r="D3" s="11"/>
      <c r="E3" s="4"/>
    </row>
    <row r="4" spans="1:5">
      <c r="A4" s="12"/>
      <c r="B4" s="10">
        <v>2009</v>
      </c>
      <c r="C4" s="10">
        <v>2010</v>
      </c>
      <c r="D4" s="13" t="s">
        <v>3</v>
      </c>
      <c r="E4" s="4"/>
    </row>
    <row r="5" spans="1:5">
      <c r="A5" s="12" t="s">
        <v>4</v>
      </c>
      <c r="B5" s="14">
        <f t="shared" ref="B5:C10" si="0">B16/B27*100</f>
        <v>4.005784526391901</v>
      </c>
      <c r="C5" s="14">
        <f>C16/C27*100</f>
        <v>10.510595932299815</v>
      </c>
      <c r="D5" s="15">
        <f t="shared" ref="D5:D12" si="1">C5-B5</f>
        <v>6.5048114059079136</v>
      </c>
      <c r="E5" s="4"/>
    </row>
    <row r="6" spans="1:5">
      <c r="A6" s="12" t="s">
        <v>5</v>
      </c>
      <c r="B6" s="14">
        <f t="shared" si="0"/>
        <v>1.0281360444301648</v>
      </c>
      <c r="C6" s="14">
        <f t="shared" si="0"/>
        <v>5.9341062182101449</v>
      </c>
      <c r="D6" s="15">
        <f t="shared" si="1"/>
        <v>4.9059701737799806</v>
      </c>
      <c r="E6" s="4"/>
    </row>
    <row r="7" spans="1:5">
      <c r="A7" s="12" t="s">
        <v>6</v>
      </c>
      <c r="B7" s="14">
        <f t="shared" si="0"/>
        <v>12.934205940440693</v>
      </c>
      <c r="C7" s="14">
        <f t="shared" si="0"/>
        <v>30.702465931213496</v>
      </c>
      <c r="D7" s="15">
        <f t="shared" si="1"/>
        <v>17.768259990772805</v>
      </c>
      <c r="E7" s="4"/>
    </row>
    <row r="8" spans="1:5">
      <c r="A8" s="12" t="s">
        <v>7</v>
      </c>
      <c r="B8" s="14">
        <f t="shared" si="0"/>
        <v>7.5025620248337654</v>
      </c>
      <c r="C8" s="14">
        <f t="shared" si="0"/>
        <v>16.235346711702761</v>
      </c>
      <c r="D8" s="15">
        <f t="shared" si="1"/>
        <v>8.732784686868996</v>
      </c>
      <c r="E8" s="4"/>
    </row>
    <row r="9" spans="1:5">
      <c r="A9" s="12" t="s">
        <v>8</v>
      </c>
      <c r="B9" s="14">
        <f t="shared" si="0"/>
        <v>21.147962305715335</v>
      </c>
      <c r="C9" s="14">
        <f t="shared" si="0"/>
        <v>37.160972173300458</v>
      </c>
      <c r="D9" s="15">
        <f t="shared" si="1"/>
        <v>16.013009867585122</v>
      </c>
      <c r="E9" s="4"/>
    </row>
    <row r="10" spans="1:5">
      <c r="A10" s="12" t="s">
        <v>9</v>
      </c>
      <c r="B10" s="14">
        <f t="shared" si="0"/>
        <v>10.616641022606226</v>
      </c>
      <c r="C10" s="14">
        <f t="shared" si="0"/>
        <v>19.826252528858738</v>
      </c>
      <c r="D10" s="15">
        <f t="shared" si="1"/>
        <v>9.2096115062525126</v>
      </c>
      <c r="E10" s="4"/>
    </row>
    <row r="11" spans="1:5">
      <c r="A11" s="12" t="s">
        <v>10</v>
      </c>
      <c r="B11" s="14">
        <v>4</v>
      </c>
      <c r="C11" s="14">
        <f>C5</f>
        <v>10.510595932299815</v>
      </c>
      <c r="D11" s="15">
        <f t="shared" si="1"/>
        <v>6.5105959322998146</v>
      </c>
      <c r="E11" s="4"/>
    </row>
    <row r="12" spans="1:5">
      <c r="A12" s="8" t="s">
        <v>11</v>
      </c>
      <c r="B12" s="16">
        <f t="shared" ref="B12" si="2">B23/B34*100</f>
        <v>8.4028234317151664</v>
      </c>
      <c r="C12" s="17">
        <f>C23/C34*100</f>
        <v>18.75962056143214</v>
      </c>
      <c r="D12" s="18">
        <f t="shared" si="1"/>
        <v>10.356797129716973</v>
      </c>
      <c r="E12" s="4"/>
    </row>
    <row r="13" spans="1:5">
      <c r="A13" s="19"/>
      <c r="B13" s="6"/>
      <c r="C13" s="6"/>
      <c r="D13" s="7"/>
      <c r="E13" s="4"/>
    </row>
    <row r="14" spans="1:5">
      <c r="A14" s="8" t="s">
        <v>12</v>
      </c>
      <c r="B14" s="10"/>
      <c r="C14" s="10"/>
      <c r="D14" s="11"/>
      <c r="E14" s="4"/>
    </row>
    <row r="15" spans="1:5">
      <c r="A15" s="12"/>
      <c r="B15" s="10">
        <f>B4</f>
        <v>2009</v>
      </c>
      <c r="C15" s="10">
        <f>C4</f>
        <v>2010</v>
      </c>
      <c r="D15" s="13" t="s">
        <v>3</v>
      </c>
      <c r="E15" s="4"/>
    </row>
    <row r="16" spans="1:5">
      <c r="A16" s="12" t="s">
        <v>4</v>
      </c>
      <c r="B16" s="20">
        <v>277</v>
      </c>
      <c r="C16" s="20">
        <v>739</v>
      </c>
      <c r="D16" s="21">
        <f>C16-B16</f>
        <v>462</v>
      </c>
      <c r="E16" s="4"/>
    </row>
    <row r="17" spans="1:5">
      <c r="A17" s="12" t="s">
        <v>5</v>
      </c>
      <c r="B17" s="20">
        <v>224</v>
      </c>
      <c r="C17" s="20">
        <v>1295</v>
      </c>
      <c r="D17" s="21">
        <f t="shared" ref="D17:D23" si="3">C17-B17</f>
        <v>1071</v>
      </c>
      <c r="E17" s="4"/>
    </row>
    <row r="18" spans="1:5">
      <c r="A18" s="12" t="s">
        <v>6</v>
      </c>
      <c r="B18" s="20">
        <v>3340</v>
      </c>
      <c r="C18" s="20">
        <v>7570</v>
      </c>
      <c r="D18" s="21">
        <f t="shared" si="3"/>
        <v>4230</v>
      </c>
      <c r="E18" s="4"/>
    </row>
    <row r="19" spans="1:5">
      <c r="A19" s="12" t="s">
        <v>7</v>
      </c>
      <c r="B19" s="20">
        <v>3148</v>
      </c>
      <c r="C19" s="20">
        <v>6537</v>
      </c>
      <c r="D19" s="21">
        <f t="shared" si="3"/>
        <v>3389</v>
      </c>
      <c r="E19" s="4"/>
    </row>
    <row r="20" spans="1:5">
      <c r="A20" s="12" t="s">
        <v>8</v>
      </c>
      <c r="B20" s="20">
        <v>1728</v>
      </c>
      <c r="C20" s="20">
        <v>3165</v>
      </c>
      <c r="D20" s="21">
        <f t="shared" si="3"/>
        <v>1437</v>
      </c>
      <c r="E20" s="20"/>
    </row>
    <row r="21" spans="1:5">
      <c r="A21" s="12" t="s">
        <v>9</v>
      </c>
      <c r="B21" s="22">
        <v>897</v>
      </c>
      <c r="C21" s="22">
        <v>1666</v>
      </c>
      <c r="D21" s="21">
        <f t="shared" si="3"/>
        <v>769</v>
      </c>
      <c r="E21" s="4"/>
    </row>
    <row r="22" spans="1:5">
      <c r="A22" s="12" t="s">
        <v>10</v>
      </c>
      <c r="B22" s="23">
        <f>B33*B11/100</f>
        <v>100</v>
      </c>
      <c r="C22" s="23">
        <f>C11/100*C33</f>
        <v>262.76489830749534</v>
      </c>
      <c r="D22" s="21">
        <f t="shared" si="3"/>
        <v>162.76489830749534</v>
      </c>
      <c r="E22" s="4"/>
    </row>
    <row r="23" spans="1:5">
      <c r="A23" s="8" t="s">
        <v>11</v>
      </c>
      <c r="B23" s="24">
        <f>SUM(B16:B22)</f>
        <v>9714</v>
      </c>
      <c r="C23" s="24">
        <f>SUM(C16:C22)</f>
        <v>21234.764898307494</v>
      </c>
      <c r="D23" s="25">
        <f t="shared" si="3"/>
        <v>11520.764898307494</v>
      </c>
      <c r="E23" s="4"/>
    </row>
    <row r="24" spans="1:5">
      <c r="A24" s="19"/>
      <c r="B24" s="6"/>
      <c r="C24" s="6"/>
      <c r="D24" s="7"/>
      <c r="E24" s="4"/>
    </row>
    <row r="25" spans="1:5">
      <c r="A25" s="8" t="s">
        <v>13</v>
      </c>
      <c r="B25" s="10"/>
      <c r="C25" s="10"/>
      <c r="D25" s="11"/>
      <c r="E25" s="4"/>
    </row>
    <row r="26" spans="1:5">
      <c r="A26" s="12"/>
      <c r="B26" s="10">
        <f>B4</f>
        <v>2009</v>
      </c>
      <c r="C26" s="10">
        <f>C4</f>
        <v>2010</v>
      </c>
      <c r="D26" s="13" t="s">
        <v>3</v>
      </c>
      <c r="E26" s="4"/>
    </row>
    <row r="27" spans="1:5">
      <c r="A27" s="12" t="s">
        <v>4</v>
      </c>
      <c r="B27" s="20">
        <v>6915</v>
      </c>
      <c r="C27" s="20">
        <v>7031</v>
      </c>
      <c r="D27" s="21">
        <f t="shared" ref="D27:D34" si="4">C27-B27</f>
        <v>116</v>
      </c>
      <c r="E27" s="4"/>
    </row>
    <row r="28" spans="1:5">
      <c r="A28" s="12" t="s">
        <v>5</v>
      </c>
      <c r="B28" s="20">
        <v>21787</v>
      </c>
      <c r="C28" s="20">
        <v>21823</v>
      </c>
      <c r="D28" s="21">
        <f t="shared" si="4"/>
        <v>36</v>
      </c>
      <c r="E28" s="4"/>
    </row>
    <row r="29" spans="1:5">
      <c r="A29" s="12" t="s">
        <v>6</v>
      </c>
      <c r="B29" s="20">
        <v>25823</v>
      </c>
      <c r="C29" s="20">
        <v>24656</v>
      </c>
      <c r="D29" s="21">
        <f t="shared" si="4"/>
        <v>-1167</v>
      </c>
      <c r="E29" s="4"/>
    </row>
    <row r="30" spans="1:5">
      <c r="A30" s="12" t="s">
        <v>7</v>
      </c>
      <c r="B30" s="20">
        <v>41959</v>
      </c>
      <c r="C30" s="20">
        <v>40264</v>
      </c>
      <c r="D30" s="21">
        <f t="shared" si="4"/>
        <v>-1695</v>
      </c>
      <c r="E30" s="4"/>
    </row>
    <row r="31" spans="1:5">
      <c r="A31" s="12" t="s">
        <v>8</v>
      </c>
      <c r="B31" s="20">
        <v>8171</v>
      </c>
      <c r="C31" s="20">
        <v>8517</v>
      </c>
      <c r="D31" s="21">
        <f t="shared" si="4"/>
        <v>346</v>
      </c>
      <c r="E31" s="20"/>
    </row>
    <row r="32" spans="1:5">
      <c r="A32" s="12" t="s">
        <v>9</v>
      </c>
      <c r="B32" s="20">
        <v>8449</v>
      </c>
      <c r="C32" s="20">
        <v>8403</v>
      </c>
      <c r="D32" s="21">
        <f t="shared" si="4"/>
        <v>-46</v>
      </c>
      <c r="E32" s="4"/>
    </row>
    <row r="33" spans="1:18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</row>
    <row r="34" spans="1:18">
      <c r="A34" s="8" t="s">
        <v>11</v>
      </c>
      <c r="B34" s="24">
        <f>SUM(B27:B33)</f>
        <v>115604</v>
      </c>
      <c r="C34" s="24">
        <f>SUM(C27:C33)</f>
        <v>113194</v>
      </c>
      <c r="D34" s="25">
        <f t="shared" si="4"/>
        <v>-2410</v>
      </c>
      <c r="E34" s="4"/>
    </row>
    <row r="35" spans="1:18">
      <c r="A35" s="19"/>
      <c r="B35" s="26"/>
      <c r="C35" s="26"/>
      <c r="D35" s="27"/>
      <c r="E35" s="4"/>
    </row>
    <row r="36" spans="1:18">
      <c r="A36" s="28" t="s">
        <v>14</v>
      </c>
      <c r="B36" s="4"/>
      <c r="C36" s="4"/>
      <c r="D36" s="4"/>
      <c r="E36" s="4"/>
    </row>
    <row r="37" spans="1:18">
      <c r="A37" s="28" t="s">
        <v>15</v>
      </c>
      <c r="B37" s="4"/>
      <c r="C37" s="4"/>
      <c r="D37" s="4"/>
      <c r="E37" s="4"/>
    </row>
    <row r="38" spans="1:18">
      <c r="A38" s="28"/>
      <c r="B38" s="4"/>
      <c r="C38" s="4"/>
      <c r="D38" s="4"/>
      <c r="E38" s="4"/>
    </row>
    <row r="39" spans="1:18">
      <c r="A39" s="28" t="s">
        <v>16</v>
      </c>
      <c r="B39" s="4"/>
      <c r="C39" s="4"/>
      <c r="D39" s="4"/>
      <c r="E39" s="4"/>
    </row>
    <row r="40" spans="1:18">
      <c r="A40" s="28" t="s">
        <v>17</v>
      </c>
      <c r="B40" s="4"/>
      <c r="C40" s="4"/>
      <c r="D40" s="4"/>
      <c r="E40" s="4"/>
    </row>
    <row r="41" spans="1:18">
      <c r="A41" s="4" t="s">
        <v>18</v>
      </c>
      <c r="B41" s="4"/>
      <c r="C41" s="4"/>
      <c r="D41" s="4"/>
      <c r="E41" s="4"/>
    </row>
    <row r="43" spans="1:18">
      <c r="A43" t="s">
        <v>19</v>
      </c>
    </row>
    <row r="44" spans="1:18">
      <c r="A44" t="s">
        <v>20</v>
      </c>
    </row>
    <row r="46" spans="1:18">
      <c r="A46" s="4" t="s">
        <v>21</v>
      </c>
      <c r="B46">
        <v>2010</v>
      </c>
      <c r="C46" s="4" t="s">
        <v>22</v>
      </c>
    </row>
    <row r="47" spans="1:18" ht="15.75" thickBot="1"/>
    <row r="48" spans="1:18">
      <c r="A48" s="29">
        <v>2010</v>
      </c>
      <c r="B48" s="30" t="str">
        <f>A46</f>
        <v>UGE 1</v>
      </c>
      <c r="C48" s="31"/>
      <c r="D48" s="32"/>
      <c r="E48" s="33" t="str">
        <f>B48</f>
        <v>UGE 1</v>
      </c>
      <c r="F48" s="31"/>
      <c r="G48" s="32"/>
      <c r="H48" s="31" t="str">
        <f>B48</f>
        <v>UGE 1</v>
      </c>
      <c r="I48" s="31"/>
      <c r="J48" s="32"/>
      <c r="K48" s="31" t="str">
        <f>B48</f>
        <v>UGE 1</v>
      </c>
      <c r="L48" s="31"/>
      <c r="M48" s="32"/>
      <c r="N48" s="31" t="str">
        <f>B48</f>
        <v>UGE 1</v>
      </c>
      <c r="O48" s="31"/>
      <c r="P48" s="34"/>
      <c r="Q48" s="35"/>
      <c r="R48" s="35"/>
    </row>
    <row r="49" spans="1:18">
      <c r="A49" s="36"/>
      <c r="B49" s="37" t="s">
        <v>7</v>
      </c>
      <c r="C49" s="38"/>
      <c r="D49" s="38"/>
      <c r="E49" s="39" t="s">
        <v>9</v>
      </c>
      <c r="F49" s="38"/>
      <c r="G49" s="38"/>
      <c r="H49" s="39" t="s">
        <v>4</v>
      </c>
      <c r="I49" s="38"/>
      <c r="J49" s="38"/>
      <c r="K49" s="39" t="s">
        <v>23</v>
      </c>
      <c r="L49" s="38"/>
      <c r="M49" s="38"/>
      <c r="N49" s="39" t="s">
        <v>11</v>
      </c>
      <c r="O49" s="38"/>
      <c r="P49" s="40"/>
    </row>
    <row r="50" spans="1:18" ht="15.75" thickBot="1">
      <c r="A50" s="41" t="s">
        <v>24</v>
      </c>
      <c r="B50" s="42" t="s">
        <v>25</v>
      </c>
      <c r="C50" s="43" t="s">
        <v>26</v>
      </c>
      <c r="D50" s="44" t="s">
        <v>27</v>
      </c>
      <c r="E50" s="43" t="s">
        <v>25</v>
      </c>
      <c r="F50" s="43" t="s">
        <v>26</v>
      </c>
      <c r="G50" s="44" t="s">
        <v>27</v>
      </c>
      <c r="H50" s="43" t="s">
        <v>25</v>
      </c>
      <c r="I50" s="43" t="s">
        <v>26</v>
      </c>
      <c r="J50" s="44" t="s">
        <v>27</v>
      </c>
      <c r="K50" s="43" t="s">
        <v>25</v>
      </c>
      <c r="L50" s="43" t="s">
        <v>26</v>
      </c>
      <c r="M50" s="44" t="s">
        <v>27</v>
      </c>
      <c r="N50" s="43" t="s">
        <v>25</v>
      </c>
      <c r="O50" s="43" t="s">
        <v>26</v>
      </c>
      <c r="P50" s="45" t="s">
        <v>27</v>
      </c>
    </row>
    <row r="51" spans="1:18">
      <c r="A51" s="36" t="s">
        <v>28</v>
      </c>
      <c r="B51" s="46">
        <f>C51/D51*100</f>
        <v>16.811742777260019</v>
      </c>
      <c r="C51" s="47">
        <v>487.54054054054052</v>
      </c>
      <c r="D51" s="48">
        <v>2900</v>
      </c>
      <c r="E51" s="46">
        <f>F51/G51*100</f>
        <v>20.020070245860509</v>
      </c>
      <c r="F51" s="47">
        <v>399</v>
      </c>
      <c r="G51" s="48">
        <v>1993</v>
      </c>
      <c r="H51" s="46">
        <f>I51/J51*100</f>
        <v>11.148165793234874</v>
      </c>
      <c r="I51" s="47">
        <v>234</v>
      </c>
      <c r="J51" s="48">
        <v>2099</v>
      </c>
      <c r="K51" s="46">
        <f>L51/M51*100</f>
        <v>4.8061708860759493</v>
      </c>
      <c r="L51" s="47">
        <v>243</v>
      </c>
      <c r="M51" s="49">
        <v>5056</v>
      </c>
      <c r="N51" s="46">
        <f>O51/P51*100</f>
        <v>11.317567567567565</v>
      </c>
      <c r="O51" s="47">
        <f>L51+I51+F51+C51</f>
        <v>1363.5405405405404</v>
      </c>
      <c r="P51" s="50">
        <f>M51+J51+G51+D51</f>
        <v>12048</v>
      </c>
    </row>
    <row r="52" spans="1:18">
      <c r="A52" s="36" t="s">
        <v>29</v>
      </c>
      <c r="B52" s="46">
        <f t="shared" ref="B52:B64" si="5">C52/D52*100</f>
        <v>11.742715581233117</v>
      </c>
      <c r="C52" s="47">
        <v>354.86486486486484</v>
      </c>
      <c r="D52" s="48">
        <v>3022</v>
      </c>
      <c r="E52" s="46">
        <f t="shared" ref="E52:E64" si="6">F52/G52*100</f>
        <v>20.892857142857142</v>
      </c>
      <c r="F52" s="47">
        <v>234</v>
      </c>
      <c r="G52" s="48">
        <v>1120</v>
      </c>
      <c r="H52" s="46">
        <f>I52/J52*100</f>
        <v>10.710607621009268</v>
      </c>
      <c r="I52" s="47">
        <v>104</v>
      </c>
      <c r="J52" s="48">
        <v>971</v>
      </c>
      <c r="K52" s="46">
        <f t="shared" ref="K52:K64" si="7">L52/M52*100</f>
        <v>5.6229327453142224</v>
      </c>
      <c r="L52" s="47">
        <v>51</v>
      </c>
      <c r="M52" s="48">
        <v>907</v>
      </c>
      <c r="N52" s="46">
        <f t="shared" ref="N52:N65" si="8">O52/P52*100</f>
        <v>12.356559217024332</v>
      </c>
      <c r="O52" s="47">
        <f>L52+I52+F52+C52</f>
        <v>743.86486486486478</v>
      </c>
      <c r="P52" s="50">
        <f>M52+J52+G52+D52</f>
        <v>6020</v>
      </c>
    </row>
    <row r="53" spans="1:18">
      <c r="A53" s="36" t="s">
        <v>30</v>
      </c>
      <c r="B53" s="46">
        <f t="shared" si="5"/>
        <v>15.811993377625836</v>
      </c>
      <c r="C53" s="47">
        <v>795.02702702702697</v>
      </c>
      <c r="D53" s="48">
        <v>5028</v>
      </c>
      <c r="E53" s="46"/>
      <c r="F53" s="47"/>
      <c r="G53" s="48"/>
      <c r="H53" s="46"/>
      <c r="I53" s="47"/>
      <c r="J53" s="48"/>
      <c r="K53" s="46"/>
      <c r="M53" s="48"/>
      <c r="N53" s="46">
        <f t="shared" si="8"/>
        <v>15.811993377625836</v>
      </c>
      <c r="O53" s="47">
        <f>F53+C53</f>
        <v>795.02702702702697</v>
      </c>
      <c r="P53" s="50">
        <f>G53+D53</f>
        <v>5028</v>
      </c>
    </row>
    <row r="54" spans="1:18">
      <c r="A54" s="36" t="s">
        <v>31</v>
      </c>
      <c r="B54" s="46"/>
      <c r="C54" s="47"/>
      <c r="D54" s="48"/>
      <c r="E54" s="46"/>
      <c r="F54" s="47"/>
      <c r="G54" s="48"/>
      <c r="H54" s="46"/>
      <c r="I54" s="47"/>
      <c r="J54" s="48"/>
      <c r="K54" s="46">
        <f t="shared" si="7"/>
        <v>6.1572292468389227</v>
      </c>
      <c r="L54">
        <v>112</v>
      </c>
      <c r="M54" s="48">
        <v>1819</v>
      </c>
      <c r="N54" s="46">
        <f t="shared" si="8"/>
        <v>6.1572292468389227</v>
      </c>
      <c r="O54" s="47">
        <f>L54+F54+C54</f>
        <v>112</v>
      </c>
      <c r="P54" s="50">
        <f>M54+G54+D54</f>
        <v>1819</v>
      </c>
    </row>
    <row r="55" spans="1:18">
      <c r="A55" s="36" t="s">
        <v>32</v>
      </c>
      <c r="B55" s="46"/>
      <c r="C55" s="47"/>
      <c r="D55" s="48"/>
      <c r="E55" s="46">
        <f t="shared" si="6"/>
        <v>23.491379310344829</v>
      </c>
      <c r="F55" s="47">
        <v>109</v>
      </c>
      <c r="G55" s="48">
        <v>464</v>
      </c>
      <c r="H55" s="46">
        <f>I55/J55*100</f>
        <v>10.766721044045676</v>
      </c>
      <c r="I55" s="47">
        <v>66</v>
      </c>
      <c r="J55" s="48">
        <v>613</v>
      </c>
      <c r="K55" s="46">
        <f t="shared" si="7"/>
        <v>7.7444336882865432</v>
      </c>
      <c r="L55" s="47">
        <v>80</v>
      </c>
      <c r="M55" s="48">
        <v>1033</v>
      </c>
      <c r="N55" s="46">
        <f t="shared" si="8"/>
        <v>12.085308056872037</v>
      </c>
      <c r="O55" s="47">
        <f t="shared" ref="O55:P65" si="9">L55+I55+F55+C55</f>
        <v>255</v>
      </c>
      <c r="P55" s="50">
        <f t="shared" si="9"/>
        <v>2110</v>
      </c>
    </row>
    <row r="56" spans="1:18">
      <c r="A56" s="36" t="s">
        <v>33</v>
      </c>
      <c r="B56" s="46">
        <f t="shared" si="5"/>
        <v>23.712916000833744</v>
      </c>
      <c r="C56" s="47">
        <v>92.243243243243256</v>
      </c>
      <c r="D56" s="48">
        <v>389</v>
      </c>
      <c r="E56" s="46"/>
      <c r="F56" s="47"/>
      <c r="G56" s="48"/>
      <c r="H56" s="46">
        <f>I56/J56*100</f>
        <v>4.4776119402985071</v>
      </c>
      <c r="I56" s="47">
        <v>3</v>
      </c>
      <c r="J56" s="48">
        <v>67</v>
      </c>
      <c r="K56" s="46">
        <f t="shared" si="7"/>
        <v>5.3921568627450984</v>
      </c>
      <c r="L56" s="47">
        <v>11</v>
      </c>
      <c r="M56" s="48">
        <v>204</v>
      </c>
      <c r="N56" s="46">
        <f t="shared" si="8"/>
        <v>16.0974610974611</v>
      </c>
      <c r="O56" s="47">
        <f t="shared" si="9"/>
        <v>106.24324324324326</v>
      </c>
      <c r="P56" s="50">
        <f t="shared" si="9"/>
        <v>660</v>
      </c>
    </row>
    <row r="57" spans="1:18">
      <c r="A57" s="36" t="s">
        <v>34</v>
      </c>
      <c r="B57" s="46">
        <f t="shared" si="5"/>
        <v>17.929600688221377</v>
      </c>
      <c r="C57" s="47">
        <v>608.35135135135135</v>
      </c>
      <c r="D57" s="48">
        <v>3393</v>
      </c>
      <c r="E57" s="46">
        <f t="shared" si="6"/>
        <v>22.610722610722611</v>
      </c>
      <c r="F57" s="47">
        <v>194</v>
      </c>
      <c r="G57" s="48">
        <v>858</v>
      </c>
      <c r="H57" s="46">
        <f>I57/J57*100</f>
        <v>10.644257703081232</v>
      </c>
      <c r="I57" s="47">
        <v>76</v>
      </c>
      <c r="J57" s="48">
        <v>714</v>
      </c>
      <c r="K57" s="46">
        <f t="shared" si="7"/>
        <v>8.9804543053354458</v>
      </c>
      <c r="L57" s="47">
        <v>170</v>
      </c>
      <c r="M57" s="48">
        <v>1893</v>
      </c>
      <c r="N57" s="46">
        <f t="shared" si="8"/>
        <v>15.286546388908592</v>
      </c>
      <c r="O57" s="47">
        <f t="shared" si="9"/>
        <v>1048.3513513513512</v>
      </c>
      <c r="P57" s="50">
        <f t="shared" si="9"/>
        <v>6858</v>
      </c>
    </row>
    <row r="58" spans="1:18">
      <c r="A58" s="36" t="s">
        <v>35</v>
      </c>
      <c r="B58" s="46">
        <f t="shared" si="5"/>
        <v>13.783085861846352</v>
      </c>
      <c r="C58" s="47">
        <v>427</v>
      </c>
      <c r="D58" s="48">
        <v>3098</v>
      </c>
      <c r="E58" s="46"/>
      <c r="F58" s="47"/>
      <c r="G58" s="48"/>
      <c r="H58" s="46">
        <f>I58/J58*100</f>
        <v>7.9326923076923075</v>
      </c>
      <c r="I58" s="47">
        <v>66</v>
      </c>
      <c r="J58" s="48">
        <v>832</v>
      </c>
      <c r="K58" s="46">
        <f t="shared" si="7"/>
        <v>4.8463356973995273</v>
      </c>
      <c r="L58" s="47">
        <v>41</v>
      </c>
      <c r="M58" s="48">
        <v>846</v>
      </c>
      <c r="N58" s="46">
        <f t="shared" si="8"/>
        <v>11.180904522613066</v>
      </c>
      <c r="O58" s="47">
        <f t="shared" si="9"/>
        <v>534</v>
      </c>
      <c r="P58" s="50">
        <f t="shared" si="9"/>
        <v>4776</v>
      </c>
    </row>
    <row r="59" spans="1:18">
      <c r="A59" s="36" t="s">
        <v>36</v>
      </c>
      <c r="B59" s="46">
        <f t="shared" si="5"/>
        <v>13.642490714611274</v>
      </c>
      <c r="C59" s="47">
        <v>380.21621621621625</v>
      </c>
      <c r="D59" s="48">
        <v>2787</v>
      </c>
      <c r="E59" s="46">
        <f t="shared" si="6"/>
        <v>17.758186397984886</v>
      </c>
      <c r="F59" s="47">
        <v>141</v>
      </c>
      <c r="G59" s="48">
        <v>794</v>
      </c>
      <c r="H59" s="46"/>
      <c r="I59" s="47"/>
      <c r="J59" s="48"/>
      <c r="K59" s="46">
        <f t="shared" si="7"/>
        <v>4.0909090909090908</v>
      </c>
      <c r="L59" s="47">
        <v>45</v>
      </c>
      <c r="M59" s="48">
        <v>1100</v>
      </c>
      <c r="N59" s="46">
        <f t="shared" si="8"/>
        <v>12.09605247204051</v>
      </c>
      <c r="O59" s="47">
        <f t="shared" si="9"/>
        <v>566.21621621621625</v>
      </c>
      <c r="P59" s="50">
        <f t="shared" si="9"/>
        <v>4681</v>
      </c>
    </row>
    <row r="60" spans="1:18">
      <c r="A60" s="36" t="s">
        <v>37</v>
      </c>
      <c r="B60" s="46"/>
      <c r="C60" s="47"/>
      <c r="D60" s="48"/>
      <c r="E60" s="46">
        <f t="shared" si="6"/>
        <v>14.135021097046414</v>
      </c>
      <c r="F60" s="47">
        <v>67</v>
      </c>
      <c r="G60" s="48">
        <v>474</v>
      </c>
      <c r="H60" s="46"/>
      <c r="I60" s="47"/>
      <c r="J60" s="48"/>
      <c r="K60" s="46">
        <f t="shared" si="7"/>
        <v>6.094968107725018</v>
      </c>
      <c r="L60" s="47">
        <v>86</v>
      </c>
      <c r="M60" s="48">
        <v>1411</v>
      </c>
      <c r="N60" s="46">
        <f t="shared" si="8"/>
        <v>8.1167108753315649</v>
      </c>
      <c r="O60" s="47">
        <f t="shared" si="9"/>
        <v>153</v>
      </c>
      <c r="P60" s="50">
        <f t="shared" si="9"/>
        <v>1885</v>
      </c>
    </row>
    <row r="61" spans="1:18">
      <c r="A61" s="36" t="s">
        <v>38</v>
      </c>
      <c r="B61" s="46">
        <f t="shared" si="5"/>
        <v>18.065331167659274</v>
      </c>
      <c r="C61" s="47">
        <v>1001.0000000000003</v>
      </c>
      <c r="D61" s="48">
        <v>5541</v>
      </c>
      <c r="E61" s="46">
        <f t="shared" si="6"/>
        <v>17.341040462427745</v>
      </c>
      <c r="F61" s="47">
        <v>90</v>
      </c>
      <c r="G61" s="48">
        <v>519</v>
      </c>
      <c r="H61" s="46"/>
      <c r="I61" s="47"/>
      <c r="J61" s="48"/>
      <c r="K61" s="46">
        <f t="shared" si="7"/>
        <v>6.477927063339731</v>
      </c>
      <c r="L61" s="47">
        <v>135</v>
      </c>
      <c r="M61" s="48">
        <v>2084</v>
      </c>
      <c r="N61" s="46">
        <f t="shared" si="8"/>
        <v>15.054027504911597</v>
      </c>
      <c r="O61" s="47">
        <f t="shared" si="9"/>
        <v>1226.0000000000005</v>
      </c>
      <c r="P61" s="50">
        <f t="shared" si="9"/>
        <v>8144</v>
      </c>
    </row>
    <row r="62" spans="1:18">
      <c r="A62" s="36" t="s">
        <v>39</v>
      </c>
      <c r="B62" s="46">
        <f t="shared" si="5"/>
        <v>16.110703715622709</v>
      </c>
      <c r="C62" s="47">
        <v>825.35135135135147</v>
      </c>
      <c r="D62" s="48">
        <v>5123</v>
      </c>
      <c r="E62" s="46">
        <f t="shared" si="6"/>
        <v>16.481994459833796</v>
      </c>
      <c r="F62" s="47">
        <v>119</v>
      </c>
      <c r="G62" s="48">
        <v>722</v>
      </c>
      <c r="H62" s="46">
        <f>I62/J62*100</f>
        <v>10.120068610634648</v>
      </c>
      <c r="I62" s="47">
        <v>59</v>
      </c>
      <c r="J62" s="48">
        <v>583</v>
      </c>
      <c r="K62" s="46">
        <f t="shared" si="7"/>
        <v>4.911433172302738</v>
      </c>
      <c r="L62" s="47">
        <v>122</v>
      </c>
      <c r="M62" s="48">
        <v>2484</v>
      </c>
      <c r="N62" s="46">
        <f t="shared" si="8"/>
        <v>12.627371536707265</v>
      </c>
      <c r="O62" s="47">
        <f t="shared" si="9"/>
        <v>1125.3513513513515</v>
      </c>
      <c r="P62" s="50">
        <f t="shared" si="9"/>
        <v>8912</v>
      </c>
    </row>
    <row r="63" spans="1:18">
      <c r="A63" s="36" t="s">
        <v>40</v>
      </c>
      <c r="B63" s="46">
        <f t="shared" si="5"/>
        <v>15.434170312219099</v>
      </c>
      <c r="C63" s="47">
        <v>696.08108108108127</v>
      </c>
      <c r="D63" s="48">
        <v>4510</v>
      </c>
      <c r="E63" s="46">
        <f t="shared" si="6"/>
        <v>17.627677100494235</v>
      </c>
      <c r="F63" s="47">
        <v>107</v>
      </c>
      <c r="G63" s="48">
        <v>607</v>
      </c>
      <c r="H63" s="46">
        <f>I63/J63*100</f>
        <v>10.623556581986143</v>
      </c>
      <c r="I63" s="47">
        <v>46</v>
      </c>
      <c r="J63" s="48">
        <v>433</v>
      </c>
      <c r="K63" s="46">
        <f t="shared" si="7"/>
        <v>9.0659340659340657</v>
      </c>
      <c r="L63" s="47">
        <v>66</v>
      </c>
      <c r="M63" s="48">
        <v>728</v>
      </c>
      <c r="N63" s="46">
        <f t="shared" si="8"/>
        <v>14.575996831492215</v>
      </c>
      <c r="O63" s="47">
        <f t="shared" si="9"/>
        <v>915.08108108108127</v>
      </c>
      <c r="P63" s="50">
        <f t="shared" si="9"/>
        <v>6278</v>
      </c>
    </row>
    <row r="64" spans="1:18" ht="15.75" thickBot="1">
      <c r="A64" s="41" t="s">
        <v>41</v>
      </c>
      <c r="B64" s="46">
        <f t="shared" si="5"/>
        <v>19.425260270330693</v>
      </c>
      <c r="C64" s="47">
        <v>868.89189189189187</v>
      </c>
      <c r="D64" s="48">
        <v>4473</v>
      </c>
      <c r="E64" s="46">
        <f t="shared" si="6"/>
        <v>24.178403755868544</v>
      </c>
      <c r="F64" s="47">
        <v>206</v>
      </c>
      <c r="G64" s="48">
        <v>852</v>
      </c>
      <c r="H64" s="46">
        <f>I64/J64*100</f>
        <v>11.821974965229485</v>
      </c>
      <c r="I64" s="47">
        <v>85</v>
      </c>
      <c r="J64" s="48">
        <v>719</v>
      </c>
      <c r="K64" s="46">
        <f t="shared" si="7"/>
        <v>5.8901682905225865</v>
      </c>
      <c r="L64" s="47">
        <v>133</v>
      </c>
      <c r="M64" s="48">
        <v>2258</v>
      </c>
      <c r="N64" s="46">
        <f t="shared" si="8"/>
        <v>15.573258153359335</v>
      </c>
      <c r="O64" s="47">
        <f t="shared" si="9"/>
        <v>1292.8918918918919</v>
      </c>
      <c r="P64" s="50">
        <f t="shared" si="9"/>
        <v>8302</v>
      </c>
      <c r="Q64" s="35"/>
      <c r="R64" s="35"/>
    </row>
    <row r="65" spans="1:16" ht="15.75" thickBot="1">
      <c r="A65" s="51" t="s">
        <v>42</v>
      </c>
      <c r="B65" s="52">
        <f>C65/D65*100</f>
        <v>16.234272718973696</v>
      </c>
      <c r="C65" s="53">
        <f>SUM(C51:C64)</f>
        <v>6536.5675675675684</v>
      </c>
      <c r="D65" s="54">
        <f>SUM(D51:D64)</f>
        <v>40264</v>
      </c>
      <c r="E65" s="55">
        <f>F65/G65*100</f>
        <v>19.826252528858738</v>
      </c>
      <c r="F65" s="53">
        <f>SUM(F51:F64)</f>
        <v>1666</v>
      </c>
      <c r="G65" s="53">
        <f>SUM(G51:G64)</f>
        <v>8403</v>
      </c>
      <c r="H65" s="55">
        <f>I65/J65*100</f>
        <v>10.510595932299815</v>
      </c>
      <c r="I65" s="53">
        <f>SUM(I51:I64)</f>
        <v>739</v>
      </c>
      <c r="J65" s="53">
        <f>SUM(J51:J64)</f>
        <v>7031</v>
      </c>
      <c r="K65" s="56">
        <f>L65/M65*100</f>
        <v>5.9341062182101449</v>
      </c>
      <c r="L65" s="53">
        <f>SUM(L51:L64)</f>
        <v>1295</v>
      </c>
      <c r="M65" s="54">
        <f>SUM(M51:M64)</f>
        <v>21823</v>
      </c>
      <c r="N65" s="55">
        <f t="shared" si="8"/>
        <v>13.204896179832005</v>
      </c>
      <c r="O65" s="53">
        <f t="shared" si="9"/>
        <v>10236.567567567568</v>
      </c>
      <c r="P65" s="57">
        <f t="shared" si="9"/>
        <v>77521</v>
      </c>
    </row>
    <row r="66" spans="1:16">
      <c r="A66" t="s">
        <v>43</v>
      </c>
    </row>
    <row r="67" spans="1:16">
      <c r="A67" t="s">
        <v>44</v>
      </c>
    </row>
    <row r="68" spans="1:16">
      <c r="A68" s="58" t="s">
        <v>45</v>
      </c>
    </row>
    <row r="70" spans="1:16">
      <c r="A70" t="s">
        <v>16</v>
      </c>
      <c r="L70" s="4"/>
    </row>
    <row r="71" spans="1:16" ht="15.75">
      <c r="A71" s="28" t="s">
        <v>17</v>
      </c>
      <c r="L71" s="59"/>
    </row>
    <row r="72" spans="1:16">
      <c r="A72" s="4" t="s">
        <v>18</v>
      </c>
      <c r="L72" s="4"/>
    </row>
    <row r="73" spans="1:16" ht="15.75" thickBot="1"/>
    <row r="74" spans="1:16">
      <c r="A74" s="30">
        <v>2010</v>
      </c>
      <c r="B74" s="60" t="s">
        <v>21</v>
      </c>
      <c r="C74" s="31"/>
      <c r="D74" s="34"/>
    </row>
    <row r="75" spans="1:16">
      <c r="A75" s="61"/>
      <c r="B75" s="39" t="s">
        <v>46</v>
      </c>
      <c r="C75" s="38"/>
      <c r="D75" s="40"/>
    </row>
    <row r="76" spans="1:16" ht="15.75" thickBot="1">
      <c r="A76" s="62" t="s">
        <v>47</v>
      </c>
      <c r="B76" s="43" t="s">
        <v>25</v>
      </c>
      <c r="C76" s="43" t="s">
        <v>26</v>
      </c>
      <c r="D76" s="45" t="s">
        <v>27</v>
      </c>
    </row>
    <row r="77" spans="1:16">
      <c r="A77" s="63" t="s">
        <v>48</v>
      </c>
      <c r="B77" s="46">
        <f t="shared" ref="B77:B82" si="10">C77/D77*100</f>
        <v>26.746308279409327</v>
      </c>
      <c r="C77" s="47">
        <v>1612</v>
      </c>
      <c r="D77" s="50">
        <v>6027</v>
      </c>
      <c r="E77" s="64"/>
    </row>
    <row r="78" spans="1:16">
      <c r="A78" s="63" t="s">
        <v>49</v>
      </c>
      <c r="B78" s="46">
        <f t="shared" si="10"/>
        <v>29.460981496379731</v>
      </c>
      <c r="C78" s="47">
        <v>1831</v>
      </c>
      <c r="D78" s="50">
        <v>6215</v>
      </c>
      <c r="E78" s="64"/>
    </row>
    <row r="79" spans="1:16">
      <c r="A79" s="65" t="s">
        <v>50</v>
      </c>
      <c r="B79" s="46">
        <f t="shared" si="10"/>
        <v>34.608780966396864</v>
      </c>
      <c r="C79" s="47">
        <v>2822</v>
      </c>
      <c r="D79" s="50">
        <v>8154</v>
      </c>
      <c r="E79" s="64"/>
    </row>
    <row r="80" spans="1:16">
      <c r="A80" s="63" t="s">
        <v>51</v>
      </c>
      <c r="B80" s="46">
        <f t="shared" si="10"/>
        <v>32.456912819222545</v>
      </c>
      <c r="C80" s="47">
        <v>2580</v>
      </c>
      <c r="D80" s="50">
        <v>7949</v>
      </c>
      <c r="E80" s="64"/>
    </row>
    <row r="81" spans="1:5" ht="15.75" thickBot="1">
      <c r="A81" s="63" t="s">
        <v>52</v>
      </c>
      <c r="B81" s="46">
        <f t="shared" si="10"/>
        <v>39.146644573322284</v>
      </c>
      <c r="C81" s="47">
        <v>1890</v>
      </c>
      <c r="D81" s="50">
        <v>4828</v>
      </c>
      <c r="E81" s="64"/>
    </row>
    <row r="82" spans="1:5" ht="15.75" thickBot="1">
      <c r="A82" s="66" t="s">
        <v>42</v>
      </c>
      <c r="B82" s="55">
        <f t="shared" si="10"/>
        <v>32.360654749344349</v>
      </c>
      <c r="C82" s="53">
        <f>SUM(C77:C81)</f>
        <v>10735</v>
      </c>
      <c r="D82" s="57">
        <f>SUM(D77:D81)</f>
        <v>33173</v>
      </c>
      <c r="E82" s="64"/>
    </row>
    <row r="83" spans="1:5">
      <c r="A83" t="s">
        <v>53</v>
      </c>
    </row>
    <row r="85" spans="1:5">
      <c r="A85" s="35"/>
      <c r="B85" s="35"/>
      <c r="C85" s="35"/>
      <c r="D85" s="3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F32" sqref="F32"/>
    </sheetView>
  </sheetViews>
  <sheetFormatPr defaultRowHeight="15"/>
  <cols>
    <col min="1" max="1" width="22.140625" customWidth="1"/>
  </cols>
  <sheetData>
    <row r="1" spans="1:6" ht="15.75">
      <c r="A1" s="1" t="s">
        <v>77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8.5371147446100419</v>
      </c>
      <c r="C5" s="14">
        <f>C16/C27*100</f>
        <v>12.424961608264693</v>
      </c>
      <c r="D5" s="15">
        <f t="shared" ref="D5:D12" si="1">C5-B5</f>
        <v>3.8878468636546515</v>
      </c>
      <c r="E5" s="4"/>
      <c r="F5" s="4"/>
    </row>
    <row r="6" spans="1:6">
      <c r="A6" s="12" t="s">
        <v>5</v>
      </c>
      <c r="B6" s="14">
        <f t="shared" si="0"/>
        <v>1.8916319333119589</v>
      </c>
      <c r="C6" s="14">
        <f t="shared" si="0"/>
        <v>5.2511831088460141</v>
      </c>
      <c r="D6" s="15">
        <f t="shared" si="1"/>
        <v>3.3595511755340555</v>
      </c>
      <c r="E6" s="4"/>
      <c r="F6" s="4"/>
    </row>
    <row r="7" spans="1:6">
      <c r="A7" s="12" t="s">
        <v>6</v>
      </c>
      <c r="B7" s="14">
        <f t="shared" si="0"/>
        <v>14.822001346374689</v>
      </c>
      <c r="C7" s="14">
        <f t="shared" si="0"/>
        <v>14.37237332487511</v>
      </c>
      <c r="D7" s="15">
        <f t="shared" si="1"/>
        <v>-0.44962802149957959</v>
      </c>
      <c r="E7" s="4"/>
      <c r="F7" s="4"/>
    </row>
    <row r="8" spans="1:6">
      <c r="A8" s="12" t="s">
        <v>7</v>
      </c>
      <c r="B8" s="14">
        <f t="shared" si="0"/>
        <v>12.389677666922488</v>
      </c>
      <c r="C8" s="14">
        <f t="shared" si="0"/>
        <v>12.188137074070479</v>
      </c>
      <c r="D8" s="15">
        <f t="shared" si="1"/>
        <v>-0.20154059285200887</v>
      </c>
      <c r="E8" s="4"/>
      <c r="F8" s="4"/>
    </row>
    <row r="9" spans="1:6">
      <c r="A9" s="12" t="s">
        <v>8</v>
      </c>
      <c r="B9" s="14">
        <f t="shared" si="0"/>
        <v>21.078017605209212</v>
      </c>
      <c r="C9" s="14">
        <f t="shared" si="0"/>
        <v>16.107823800131492</v>
      </c>
      <c r="D9" s="15">
        <f t="shared" si="1"/>
        <v>-4.9701938050777201</v>
      </c>
      <c r="E9" s="4"/>
      <c r="F9" s="4"/>
    </row>
    <row r="10" spans="1:6">
      <c r="A10" s="12" t="s">
        <v>9</v>
      </c>
      <c r="B10" s="14">
        <f t="shared" si="0"/>
        <v>11.931546194351364</v>
      </c>
      <c r="C10" s="14">
        <f t="shared" si="0"/>
        <v>16.374339259971169</v>
      </c>
      <c r="D10" s="15">
        <f t="shared" si="1"/>
        <v>4.4427930656198047</v>
      </c>
      <c r="E10" s="4"/>
      <c r="F10" s="4"/>
    </row>
    <row r="11" spans="1:6">
      <c r="A11" s="12" t="s">
        <v>10</v>
      </c>
      <c r="B11" s="14">
        <v>8.5</v>
      </c>
      <c r="C11" s="14">
        <f>C5</f>
        <v>12.424961608264693</v>
      </c>
      <c r="D11" s="15">
        <f t="shared" si="1"/>
        <v>3.9249616082646934</v>
      </c>
      <c r="E11" s="4"/>
      <c r="F11" s="4"/>
    </row>
    <row r="12" spans="1:6">
      <c r="A12" s="8" t="s">
        <v>11</v>
      </c>
      <c r="B12" s="16">
        <f t="shared" ref="B12" si="2">B23/B34*100</f>
        <v>11.206266000243813</v>
      </c>
      <c r="C12" s="17">
        <f>C23/C34*100</f>
        <v>11.976474085795454</v>
      </c>
      <c r="D12" s="18">
        <f t="shared" si="1"/>
        <v>0.77020808555164066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590</v>
      </c>
      <c r="C16" s="20">
        <v>890</v>
      </c>
      <c r="D16" s="21">
        <f>C16-B16</f>
        <v>300</v>
      </c>
      <c r="E16" s="4"/>
      <c r="F16" s="4"/>
    </row>
    <row r="17" spans="1:6">
      <c r="A17" s="12" t="s">
        <v>5</v>
      </c>
      <c r="B17" s="20">
        <v>413</v>
      </c>
      <c r="C17" s="20">
        <v>1154</v>
      </c>
      <c r="D17" s="21">
        <f t="shared" ref="D17:D23" si="3">C17-B17</f>
        <v>741</v>
      </c>
      <c r="E17" s="4"/>
      <c r="F17" s="4"/>
    </row>
    <row r="18" spans="1:6">
      <c r="A18" s="12" t="s">
        <v>6</v>
      </c>
      <c r="B18" s="20">
        <v>3743</v>
      </c>
      <c r="C18" s="20">
        <v>3625</v>
      </c>
      <c r="D18" s="21">
        <f t="shared" si="3"/>
        <v>-118</v>
      </c>
      <c r="E18" s="4"/>
      <c r="F18" s="4"/>
    </row>
    <row r="19" spans="1:6">
      <c r="A19" s="12" t="s">
        <v>7</v>
      </c>
      <c r="B19" s="20">
        <v>5166</v>
      </c>
      <c r="C19" s="20">
        <v>5022</v>
      </c>
      <c r="D19" s="21">
        <f t="shared" si="3"/>
        <v>-144</v>
      </c>
      <c r="E19" s="4"/>
      <c r="F19" s="4"/>
    </row>
    <row r="20" spans="1:6">
      <c r="A20" s="12" t="s">
        <v>8</v>
      </c>
      <c r="B20" s="20">
        <v>1748</v>
      </c>
      <c r="C20" s="20">
        <v>1470</v>
      </c>
      <c r="D20" s="21">
        <f t="shared" si="3"/>
        <v>-278</v>
      </c>
      <c r="E20" s="20"/>
      <c r="F20" s="20"/>
    </row>
    <row r="21" spans="1:6">
      <c r="A21" s="12" t="s">
        <v>9</v>
      </c>
      <c r="B21" s="22">
        <v>997</v>
      </c>
      <c r="C21" s="22">
        <v>1363</v>
      </c>
      <c r="D21" s="21">
        <f t="shared" si="3"/>
        <v>366</v>
      </c>
      <c r="E21" s="4"/>
      <c r="F21" s="20"/>
    </row>
    <row r="22" spans="1:6">
      <c r="A22" s="12" t="s">
        <v>10</v>
      </c>
      <c r="B22" s="23">
        <f>B33*B11/100</f>
        <v>212.5</v>
      </c>
      <c r="C22" s="23">
        <f>C11/100*C33</f>
        <v>310.62404020661734</v>
      </c>
      <c r="D22" s="21">
        <f t="shared" si="3"/>
        <v>98.124040206617337</v>
      </c>
      <c r="E22" s="4"/>
      <c r="F22" s="4"/>
    </row>
    <row r="23" spans="1:6">
      <c r="A23" s="8" t="s">
        <v>11</v>
      </c>
      <c r="B23" s="24">
        <f>SUM(B16:B22)</f>
        <v>12869.5</v>
      </c>
      <c r="C23" s="24">
        <f>SUM(C16:C22)</f>
        <v>13834.624040206618</v>
      </c>
      <c r="D23" s="25">
        <f t="shared" si="3"/>
        <v>965.12404020661779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6911</v>
      </c>
      <c r="C27" s="20">
        <v>7163</v>
      </c>
      <c r="D27" s="21">
        <f t="shared" ref="D27:D34" si="4">C27-B27</f>
        <v>252</v>
      </c>
      <c r="E27" s="4"/>
      <c r="F27" s="4"/>
    </row>
    <row r="28" spans="1:6">
      <c r="A28" s="12" t="s">
        <v>5</v>
      </c>
      <c r="B28" s="20">
        <v>21833</v>
      </c>
      <c r="C28" s="20">
        <v>21976</v>
      </c>
      <c r="D28" s="21">
        <f t="shared" si="4"/>
        <v>143</v>
      </c>
      <c r="E28" s="4"/>
      <c r="F28" s="4"/>
    </row>
    <row r="29" spans="1:6">
      <c r="A29" s="12" t="s">
        <v>6</v>
      </c>
      <c r="B29" s="20">
        <v>25253</v>
      </c>
      <c r="C29" s="20">
        <v>25222</v>
      </c>
      <c r="D29" s="21">
        <f t="shared" si="4"/>
        <v>-31</v>
      </c>
      <c r="E29" s="4"/>
      <c r="F29" s="4"/>
    </row>
    <row r="30" spans="1:6">
      <c r="A30" s="12" t="s">
        <v>7</v>
      </c>
      <c r="B30" s="20">
        <v>41696</v>
      </c>
      <c r="C30" s="20">
        <v>41204</v>
      </c>
      <c r="D30" s="21">
        <f t="shared" si="4"/>
        <v>-492</v>
      </c>
      <c r="E30" s="4"/>
      <c r="F30" s="4"/>
    </row>
    <row r="31" spans="1:6">
      <c r="A31" s="12" t="s">
        <v>8</v>
      </c>
      <c r="B31" s="20">
        <v>8293</v>
      </c>
      <c r="C31" s="20">
        <v>9126</v>
      </c>
      <c r="D31" s="21">
        <f t="shared" si="4"/>
        <v>833</v>
      </c>
      <c r="E31" s="20"/>
      <c r="F31" s="20"/>
    </row>
    <row r="32" spans="1:6">
      <c r="A32" s="12" t="s">
        <v>9</v>
      </c>
      <c r="B32" s="20">
        <v>8356</v>
      </c>
      <c r="C32" s="20">
        <v>8324</v>
      </c>
      <c r="D32" s="21">
        <f t="shared" si="4"/>
        <v>-32</v>
      </c>
      <c r="E32" s="4"/>
      <c r="F32" s="4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1">
      <c r="A34" s="8" t="s">
        <v>11</v>
      </c>
      <c r="B34" s="24">
        <f>SUM(B27:B33)</f>
        <v>114842</v>
      </c>
      <c r="C34" s="24">
        <f>SUM(C27:C33)</f>
        <v>115515</v>
      </c>
      <c r="D34" s="25">
        <f t="shared" si="4"/>
        <v>673</v>
      </c>
      <c r="E34" s="4"/>
      <c r="F34" s="4"/>
    </row>
    <row r="35" spans="1:21">
      <c r="A35" s="19"/>
      <c r="B35" s="26"/>
      <c r="C35" s="26"/>
      <c r="D35" s="27"/>
      <c r="E35" s="4"/>
      <c r="F35" s="4"/>
    </row>
    <row r="36" spans="1:21">
      <c r="A36" s="28" t="s">
        <v>14</v>
      </c>
      <c r="B36" s="4"/>
      <c r="C36" s="4"/>
      <c r="D36" s="4"/>
      <c r="E36" s="4"/>
      <c r="F36" s="4"/>
    </row>
    <row r="37" spans="1:21">
      <c r="A37" s="28" t="s">
        <v>15</v>
      </c>
      <c r="B37" s="4"/>
      <c r="C37" s="4"/>
      <c r="D37" s="4"/>
      <c r="E37" s="4"/>
      <c r="F37" s="4"/>
    </row>
    <row r="38" spans="1:21">
      <c r="A38" s="4" t="s">
        <v>75</v>
      </c>
      <c r="B38" s="4"/>
      <c r="C38" s="4"/>
      <c r="D38" s="4"/>
      <c r="E38" s="4"/>
      <c r="F38" s="4"/>
    </row>
    <row r="39" spans="1:21">
      <c r="A39" s="4"/>
      <c r="B39" s="4"/>
      <c r="C39" s="4"/>
      <c r="D39" s="4"/>
      <c r="E39" s="4"/>
      <c r="F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78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19</v>
      </c>
      <c r="C46" s="31"/>
      <c r="D46" s="32"/>
      <c r="E46" s="33" t="str">
        <f>B46</f>
        <v>UGE 19</v>
      </c>
      <c r="F46" s="31"/>
      <c r="G46" s="32"/>
      <c r="H46" s="31" t="str">
        <f>B46</f>
        <v>UGE 19</v>
      </c>
      <c r="I46" s="31"/>
      <c r="J46" s="32"/>
      <c r="K46" s="31" t="str">
        <f>B46</f>
        <v>UGE 19</v>
      </c>
      <c r="L46" s="31"/>
      <c r="M46" s="32"/>
      <c r="N46" s="31" t="str">
        <f>E46</f>
        <v>UGE 19</v>
      </c>
      <c r="O46" s="31"/>
      <c r="P46" s="32"/>
      <c r="Q46" s="31" t="str">
        <f>B46</f>
        <v>UGE 19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12.627215127215125</v>
      </c>
      <c r="C49" s="22">
        <v>827.33513513513503</v>
      </c>
      <c r="D49" s="70">
        <v>6552</v>
      </c>
      <c r="E49" s="46">
        <f>F49/G49*100</f>
        <v>19.001528273051452</v>
      </c>
      <c r="F49" s="22">
        <v>373</v>
      </c>
      <c r="G49" s="70">
        <v>1963</v>
      </c>
      <c r="H49" s="46">
        <f>I49/J49*100</f>
        <v>13.992707383773928</v>
      </c>
      <c r="I49" s="22">
        <v>307</v>
      </c>
      <c r="J49" s="70">
        <v>2194</v>
      </c>
      <c r="K49" s="46">
        <f>L49/M49*100</f>
        <v>4.9637389202256248</v>
      </c>
      <c r="L49" s="22">
        <v>308</v>
      </c>
      <c r="M49" s="71">
        <v>6205</v>
      </c>
      <c r="N49" s="46">
        <f t="shared" ref="N49:N54" si="5">O49/P49*100</f>
        <v>16.555861845305657</v>
      </c>
      <c r="O49" s="22">
        <v>1021</v>
      </c>
      <c r="P49" s="71">
        <v>6167</v>
      </c>
      <c r="Q49" s="46">
        <f>R49/S49*100</f>
        <v>12.288614597006779</v>
      </c>
      <c r="R49" s="47">
        <f>L49+I49+F49+C49+O49</f>
        <v>2836.3351351351348</v>
      </c>
      <c r="S49" s="50">
        <f>M49+J49+G49+D49+P49</f>
        <v>23081</v>
      </c>
    </row>
    <row r="50" spans="1:19">
      <c r="A50" s="36" t="s">
        <v>49</v>
      </c>
      <c r="B50" s="69">
        <f t="shared" ref="B50:B53" si="6">C50/D50*100</f>
        <v>12.917908370025883</v>
      </c>
      <c r="C50" s="22">
        <v>677.15675675675675</v>
      </c>
      <c r="D50" s="70">
        <v>5242</v>
      </c>
      <c r="E50" s="46">
        <f t="shared" ref="E50:E53" si="7">F50/G50*100</f>
        <v>17.906683480453971</v>
      </c>
      <c r="F50" s="22">
        <v>284</v>
      </c>
      <c r="G50" s="70">
        <v>1586</v>
      </c>
      <c r="H50" s="46">
        <f>I50/J50*100</f>
        <v>11.597779148673657</v>
      </c>
      <c r="I50" s="22">
        <v>188</v>
      </c>
      <c r="J50" s="70">
        <v>1621</v>
      </c>
      <c r="K50" s="46">
        <f t="shared" ref="K50:K53" si="8">L50/M50*100</f>
        <v>6.2326869806094187</v>
      </c>
      <c r="L50" s="22">
        <v>180</v>
      </c>
      <c r="M50" s="70">
        <v>2888</v>
      </c>
      <c r="N50" s="46">
        <f t="shared" si="5"/>
        <v>15.230554261760595</v>
      </c>
      <c r="O50" s="22">
        <v>981</v>
      </c>
      <c r="P50" s="70">
        <v>6441</v>
      </c>
      <c r="Q50" s="46">
        <f t="shared" ref="Q50:Q54" si="9">R50/S50*100</f>
        <v>12.994469325890185</v>
      </c>
      <c r="R50" s="47">
        <f t="shared" ref="R50:S53" si="10">L50+I50+F50+C50+O50</f>
        <v>2310.1567567567567</v>
      </c>
      <c r="S50" s="50">
        <f t="shared" si="10"/>
        <v>17778</v>
      </c>
    </row>
    <row r="51" spans="1:19">
      <c r="A51" s="72" t="s">
        <v>50</v>
      </c>
      <c r="B51" s="69">
        <f t="shared" si="6"/>
        <v>10.949304401284181</v>
      </c>
      <c r="C51" s="22">
        <v>1039.7459459459458</v>
      </c>
      <c r="D51" s="70">
        <v>9496</v>
      </c>
      <c r="E51" s="46">
        <f t="shared" si="7"/>
        <v>15.319148936170212</v>
      </c>
      <c r="F51" s="22">
        <v>324</v>
      </c>
      <c r="G51" s="70">
        <v>2115</v>
      </c>
      <c r="H51" s="46">
        <f t="shared" ref="H51:H52" si="11">I51/J51*100</f>
        <v>11.592356687898089</v>
      </c>
      <c r="I51" s="22">
        <v>182</v>
      </c>
      <c r="J51" s="70">
        <v>1570</v>
      </c>
      <c r="K51" s="46">
        <f t="shared" si="8"/>
        <v>5.476596551070684</v>
      </c>
      <c r="L51" s="10">
        <v>289</v>
      </c>
      <c r="M51" s="70">
        <v>5277</v>
      </c>
      <c r="N51" s="46">
        <f t="shared" si="5"/>
        <v>14.382679929783498</v>
      </c>
      <c r="O51" s="22">
        <v>1229</v>
      </c>
      <c r="P51" s="70">
        <v>8545</v>
      </c>
      <c r="Q51" s="46">
        <f t="shared" si="9"/>
        <v>11.345946546479821</v>
      </c>
      <c r="R51" s="47">
        <f t="shared" si="10"/>
        <v>3063.745945945946</v>
      </c>
      <c r="S51" s="50">
        <f t="shared" si="10"/>
        <v>27003</v>
      </c>
    </row>
    <row r="52" spans="1:19">
      <c r="A52" s="36" t="s">
        <v>51</v>
      </c>
      <c r="B52" s="69">
        <f t="shared" si="6"/>
        <v>12.084776613348044</v>
      </c>
      <c r="C52" s="22">
        <v>1184.3081081081084</v>
      </c>
      <c r="D52" s="70">
        <v>9800</v>
      </c>
      <c r="E52" s="46">
        <f t="shared" si="7"/>
        <v>12.768299394606494</v>
      </c>
      <c r="F52" s="22">
        <v>232</v>
      </c>
      <c r="G52" s="70">
        <v>1817</v>
      </c>
      <c r="H52" s="46">
        <f t="shared" si="11"/>
        <v>12.171372930866601</v>
      </c>
      <c r="I52" s="22">
        <v>125</v>
      </c>
      <c r="J52" s="70">
        <v>1027</v>
      </c>
      <c r="K52" s="46">
        <f t="shared" si="8"/>
        <v>4.7333956969130027</v>
      </c>
      <c r="L52" s="10">
        <v>253</v>
      </c>
      <c r="M52" s="70">
        <v>5345</v>
      </c>
      <c r="N52" s="46">
        <f t="shared" si="5"/>
        <v>13.037266341231099</v>
      </c>
      <c r="O52" s="22">
        <v>1095</v>
      </c>
      <c r="P52" s="70">
        <v>8399</v>
      </c>
      <c r="Q52" s="46">
        <f t="shared" si="9"/>
        <v>10.949325860649189</v>
      </c>
      <c r="R52" s="47">
        <f t="shared" si="10"/>
        <v>2889.3081081081082</v>
      </c>
      <c r="S52" s="50">
        <f t="shared" si="10"/>
        <v>26388</v>
      </c>
    </row>
    <row r="53" spans="1:19" ht="15.75" thickBot="1">
      <c r="A53" s="41" t="s">
        <v>52</v>
      </c>
      <c r="B53" s="69">
        <f t="shared" si="6"/>
        <v>12.786236899347436</v>
      </c>
      <c r="C53" s="22">
        <v>1293.1999999999998</v>
      </c>
      <c r="D53" s="70">
        <v>10114</v>
      </c>
      <c r="E53" s="46">
        <f t="shared" si="7"/>
        <v>17.793594306049823</v>
      </c>
      <c r="F53" s="22">
        <v>150</v>
      </c>
      <c r="G53" s="70">
        <v>843</v>
      </c>
      <c r="H53" s="46">
        <f>I53/J53*100</f>
        <v>11.717709720372836</v>
      </c>
      <c r="I53" s="22">
        <v>88</v>
      </c>
      <c r="J53" s="70">
        <v>751</v>
      </c>
      <c r="K53" s="46">
        <f t="shared" si="8"/>
        <v>5.4842989827509951</v>
      </c>
      <c r="L53" s="22">
        <v>124</v>
      </c>
      <c r="M53" s="70">
        <v>2261</v>
      </c>
      <c r="N53" s="73">
        <f t="shared" si="5"/>
        <v>16.034195162635527</v>
      </c>
      <c r="O53" s="22">
        <v>769</v>
      </c>
      <c r="P53" s="74">
        <v>4796</v>
      </c>
      <c r="Q53" s="46">
        <f t="shared" si="9"/>
        <v>12.918731681321608</v>
      </c>
      <c r="R53" s="47">
        <f t="shared" si="10"/>
        <v>2424.1999999999998</v>
      </c>
      <c r="S53" s="50">
        <f t="shared" si="10"/>
        <v>18765</v>
      </c>
    </row>
    <row r="54" spans="1:19" ht="15.75" thickBot="1">
      <c r="A54" s="75" t="s">
        <v>42</v>
      </c>
      <c r="B54" s="52">
        <f>C54/D54*100</f>
        <v>12.187520497878717</v>
      </c>
      <c r="C54" s="53">
        <f>SUM(C49:C53)</f>
        <v>5021.745945945946</v>
      </c>
      <c r="D54" s="54">
        <f>SUM(D49:D53)</f>
        <v>41204</v>
      </c>
      <c r="E54" s="55">
        <f>F54/G54*100</f>
        <v>16.374339259971169</v>
      </c>
      <c r="F54" s="53">
        <f>SUM(F49:F53)</f>
        <v>1363</v>
      </c>
      <c r="G54" s="53">
        <f>SUM(G49:G53)</f>
        <v>8324</v>
      </c>
      <c r="H54" s="56">
        <f>I54/J54*100</f>
        <v>12.424961608264693</v>
      </c>
      <c r="I54" s="53">
        <f>SUM(I49:I53)</f>
        <v>890</v>
      </c>
      <c r="J54" s="53">
        <f>SUM(J49:J53)</f>
        <v>7163</v>
      </c>
      <c r="K54" s="56">
        <f>L54/M54*100</f>
        <v>5.2511831088460141</v>
      </c>
      <c r="L54" s="53">
        <f>SUM(L49:L53)</f>
        <v>1154</v>
      </c>
      <c r="M54" s="54">
        <f>SUM(M49:M53)</f>
        <v>21976</v>
      </c>
      <c r="N54" s="76">
        <f t="shared" si="5"/>
        <v>14.833469197624316</v>
      </c>
      <c r="O54" s="53">
        <f>SUM(O49:O53)</f>
        <v>5095</v>
      </c>
      <c r="P54" s="53">
        <f>SUM(P49:P53)</f>
        <v>34348</v>
      </c>
      <c r="Q54" s="56">
        <f t="shared" si="9"/>
        <v>11.966328315662475</v>
      </c>
      <c r="R54" s="53">
        <f>SUM(R49:R53)</f>
        <v>13523.745945945946</v>
      </c>
      <c r="S54" s="57">
        <f>SUM(S49:S53)</f>
        <v>113015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75</v>
      </c>
    </row>
    <row r="59" spans="1:19">
      <c r="L59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topLeftCell="A25" workbookViewId="0">
      <selection activeCell="C27" sqref="C27"/>
    </sheetView>
  </sheetViews>
  <sheetFormatPr defaultRowHeight="15"/>
  <cols>
    <col min="1" max="1" width="22.140625" customWidth="1"/>
  </cols>
  <sheetData>
    <row r="1" spans="1:7" ht="15.75">
      <c r="A1" s="1" t="s">
        <v>79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 t="shared" ref="B5:C10" si="0">B16/B27*100</f>
        <v>7.7912691529343743</v>
      </c>
      <c r="C5" s="14">
        <f>C16/C27*100</f>
        <v>9.2006033182503781</v>
      </c>
      <c r="D5" s="15">
        <f t="shared" ref="D5:D12" si="1">C5-B5</f>
        <v>1.4093341653160039</v>
      </c>
      <c r="E5" s="4"/>
      <c r="F5" s="4"/>
      <c r="G5" s="4"/>
    </row>
    <row r="6" spans="1:7">
      <c r="A6" s="12" t="s">
        <v>5</v>
      </c>
      <c r="B6" s="14">
        <f t="shared" si="0"/>
        <v>2.9807559821797636</v>
      </c>
      <c r="C6" s="14">
        <f t="shared" si="0"/>
        <v>5.9553131597466571</v>
      </c>
      <c r="D6" s="15">
        <f t="shared" si="1"/>
        <v>2.9745571775668935</v>
      </c>
      <c r="E6" s="4"/>
      <c r="F6" s="4"/>
      <c r="G6" s="4"/>
    </row>
    <row r="7" spans="1:7">
      <c r="A7" s="12" t="s">
        <v>6</v>
      </c>
      <c r="B7" s="14">
        <f t="shared" si="0"/>
        <v>13.249910901675049</v>
      </c>
      <c r="C7" s="14">
        <f t="shared" si="0"/>
        <v>13.047622830361044</v>
      </c>
      <c r="D7" s="15">
        <f t="shared" si="1"/>
        <v>-0.20228807131400472</v>
      </c>
      <c r="E7" s="4"/>
      <c r="F7" s="4"/>
      <c r="G7" s="4"/>
    </row>
    <row r="8" spans="1:7">
      <c r="A8" s="12" t="s">
        <v>7</v>
      </c>
      <c r="B8" s="14">
        <f t="shared" si="0"/>
        <v>11.038898748141397</v>
      </c>
      <c r="C8" s="14">
        <f t="shared" si="0"/>
        <v>8.5734622748024147</v>
      </c>
      <c r="D8" s="15">
        <f t="shared" si="1"/>
        <v>-2.4654364733389826</v>
      </c>
      <c r="E8" s="4"/>
      <c r="F8" s="4"/>
      <c r="G8" s="4"/>
    </row>
    <row r="9" spans="1:7">
      <c r="A9" s="12" t="s">
        <v>8</v>
      </c>
      <c r="B9" s="14">
        <f t="shared" si="0"/>
        <v>17.388158688050162</v>
      </c>
      <c r="C9" s="14">
        <f t="shared" si="0"/>
        <v>14.811568799298861</v>
      </c>
      <c r="D9" s="15">
        <f t="shared" si="1"/>
        <v>-2.5765898887513004</v>
      </c>
      <c r="E9" s="4"/>
      <c r="F9" s="4"/>
      <c r="G9" s="4"/>
    </row>
    <row r="10" spans="1:7">
      <c r="A10" s="12" t="s">
        <v>9</v>
      </c>
      <c r="B10" s="14">
        <f t="shared" si="0"/>
        <v>9.702473413788983</v>
      </c>
      <c r="C10" s="14">
        <f t="shared" si="0"/>
        <v>10.712244198010747</v>
      </c>
      <c r="D10" s="15">
        <f t="shared" si="1"/>
        <v>1.0097707842217645</v>
      </c>
      <c r="E10" s="4"/>
      <c r="F10" s="4"/>
      <c r="G10" s="4"/>
    </row>
    <row r="11" spans="1:7">
      <c r="A11" s="12" t="s">
        <v>10</v>
      </c>
      <c r="B11" s="14">
        <v>7.8</v>
      </c>
      <c r="C11" s="14">
        <f>C5</f>
        <v>9.2006033182503781</v>
      </c>
      <c r="D11" s="15">
        <f t="shared" si="1"/>
        <v>1.4006033182503783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10.091982857740149</v>
      </c>
      <c r="C12" s="17">
        <f>C23/C34*100</f>
        <v>9.7302370223413561</v>
      </c>
      <c r="D12" s="18">
        <f t="shared" si="1"/>
        <v>-0.36174583539879279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539</v>
      </c>
      <c r="C16" s="20">
        <v>732</v>
      </c>
      <c r="D16" s="21">
        <f>C16-B16</f>
        <v>193</v>
      </c>
      <c r="E16" s="4"/>
      <c r="F16" s="4"/>
      <c r="G16" s="4"/>
    </row>
    <row r="17" spans="1:7">
      <c r="A17" s="12" t="s">
        <v>5</v>
      </c>
      <c r="B17" s="20">
        <v>649</v>
      </c>
      <c r="C17" s="20">
        <v>1354</v>
      </c>
      <c r="D17" s="21">
        <f t="shared" ref="D17:D23" si="3">C17-B17</f>
        <v>705</v>
      </c>
      <c r="E17" s="4"/>
      <c r="F17" s="4"/>
      <c r="G17" s="4"/>
    </row>
    <row r="18" spans="1:7">
      <c r="A18" s="12" t="s">
        <v>6</v>
      </c>
      <c r="B18" s="20">
        <v>3346</v>
      </c>
      <c r="C18" s="20">
        <v>3285</v>
      </c>
      <c r="D18" s="21">
        <f t="shared" si="3"/>
        <v>-61</v>
      </c>
      <c r="E18" s="4"/>
      <c r="F18" s="4"/>
      <c r="G18" s="20"/>
    </row>
    <row r="19" spans="1:7">
      <c r="A19" s="12" t="s">
        <v>7</v>
      </c>
      <c r="B19" s="20">
        <v>4603</v>
      </c>
      <c r="C19" s="20">
        <v>3493</v>
      </c>
      <c r="D19" s="21">
        <f t="shared" si="3"/>
        <v>-1110</v>
      </c>
      <c r="E19" s="4"/>
      <c r="F19" s="4"/>
      <c r="G19" s="20"/>
    </row>
    <row r="20" spans="1:7">
      <c r="A20" s="12" t="s">
        <v>8</v>
      </c>
      <c r="B20" s="20">
        <v>1442</v>
      </c>
      <c r="C20" s="20">
        <v>1352</v>
      </c>
      <c r="D20" s="21">
        <f t="shared" si="3"/>
        <v>-90</v>
      </c>
      <c r="E20" s="20"/>
      <c r="F20" s="20"/>
      <c r="G20" s="4"/>
    </row>
    <row r="21" spans="1:7">
      <c r="A21" s="12" t="s">
        <v>9</v>
      </c>
      <c r="B21" s="22">
        <v>812</v>
      </c>
      <c r="C21" s="22">
        <v>937</v>
      </c>
      <c r="D21" s="21">
        <f t="shared" si="3"/>
        <v>125</v>
      </c>
      <c r="E21" s="4"/>
      <c r="F21" s="20"/>
      <c r="G21" s="4"/>
    </row>
    <row r="22" spans="1:7">
      <c r="A22" s="12" t="s">
        <v>10</v>
      </c>
      <c r="B22" s="23">
        <f>B33*B11/100</f>
        <v>195</v>
      </c>
      <c r="C22" s="23">
        <f>C11/100*C33</f>
        <v>230.01508295625945</v>
      </c>
      <c r="D22" s="21">
        <f t="shared" si="3"/>
        <v>35.015082956259448</v>
      </c>
      <c r="E22" s="4"/>
      <c r="F22" s="4"/>
      <c r="G22" s="4"/>
    </row>
    <row r="23" spans="1:7">
      <c r="A23" s="8" t="s">
        <v>11</v>
      </c>
      <c r="B23" s="24">
        <f>SUM(B16:B22)</f>
        <v>11586</v>
      </c>
      <c r="C23" s="24">
        <f>SUM(C16:C22)</f>
        <v>11383.015082956259</v>
      </c>
      <c r="D23" s="25">
        <f t="shared" si="3"/>
        <v>-202.98491704374101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6918</v>
      </c>
      <c r="C27" s="20">
        <v>7956</v>
      </c>
      <c r="D27" s="21">
        <f t="shared" ref="D27:D34" si="4">C27-B27</f>
        <v>1038</v>
      </c>
      <c r="E27" s="4"/>
      <c r="F27" s="4"/>
      <c r="G27" s="20"/>
    </row>
    <row r="28" spans="1:7">
      <c r="A28" s="12" t="s">
        <v>5</v>
      </c>
      <c r="B28" s="20">
        <v>21773</v>
      </c>
      <c r="C28" s="20">
        <v>22736</v>
      </c>
      <c r="D28" s="21">
        <f t="shared" si="4"/>
        <v>963</v>
      </c>
      <c r="E28" s="4"/>
      <c r="F28" s="4"/>
      <c r="G28" s="20"/>
    </row>
    <row r="29" spans="1:7">
      <c r="A29" s="12" t="s">
        <v>6</v>
      </c>
      <c r="B29" s="20">
        <v>25253</v>
      </c>
      <c r="C29" s="20">
        <v>25177</v>
      </c>
      <c r="D29" s="21">
        <f t="shared" si="4"/>
        <v>-76</v>
      </c>
      <c r="E29" s="4"/>
      <c r="F29" s="4"/>
      <c r="G29" s="20"/>
    </row>
    <row r="30" spans="1:7">
      <c r="A30" s="12" t="s">
        <v>7</v>
      </c>
      <c r="B30" s="20">
        <v>41698</v>
      </c>
      <c r="C30" s="20">
        <v>40742</v>
      </c>
      <c r="D30" s="21">
        <f t="shared" si="4"/>
        <v>-956</v>
      </c>
      <c r="E30" s="4"/>
      <c r="F30" s="4"/>
      <c r="G30" s="20"/>
    </row>
    <row r="31" spans="1:7">
      <c r="A31" s="12" t="s">
        <v>8</v>
      </c>
      <c r="B31" s="20">
        <v>8293</v>
      </c>
      <c r="C31" s="20">
        <v>9128</v>
      </c>
      <c r="D31" s="21">
        <f t="shared" si="4"/>
        <v>835</v>
      </c>
      <c r="E31" s="20"/>
      <c r="F31" s="20"/>
      <c r="G31" s="20"/>
    </row>
    <row r="32" spans="1:7">
      <c r="A32" s="12" t="s">
        <v>9</v>
      </c>
      <c r="B32" s="20">
        <v>8369</v>
      </c>
      <c r="C32" s="20">
        <v>8747</v>
      </c>
      <c r="D32" s="21">
        <f t="shared" si="4"/>
        <v>378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114804</v>
      </c>
      <c r="C34" s="24">
        <f>SUM(C27:C33)</f>
        <v>116986</v>
      </c>
      <c r="D34" s="25">
        <f t="shared" si="4"/>
        <v>2182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80</v>
      </c>
      <c r="B38" s="4"/>
      <c r="C38" s="4"/>
      <c r="D38" s="4"/>
      <c r="E38" s="4"/>
      <c r="F38" s="4"/>
      <c r="G38" s="4"/>
    </row>
    <row r="39" spans="1:21">
      <c r="A39" s="28" t="s">
        <v>89</v>
      </c>
      <c r="B39" s="4"/>
      <c r="C39" s="4"/>
      <c r="D39" s="4"/>
      <c r="E39" s="4"/>
      <c r="F39" s="4"/>
      <c r="G39" s="4"/>
    </row>
    <row r="40" spans="1:21">
      <c r="A40" s="28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81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21</v>
      </c>
      <c r="C46" s="31"/>
      <c r="D46" s="32"/>
      <c r="E46" s="33" t="str">
        <f>B46</f>
        <v>UGE 21</v>
      </c>
      <c r="F46" s="31"/>
      <c r="G46" s="32"/>
      <c r="H46" s="31" t="str">
        <f>B46</f>
        <v>UGE 21</v>
      </c>
      <c r="I46" s="31"/>
      <c r="J46" s="32"/>
      <c r="K46" s="31" t="str">
        <f>B46</f>
        <v>UGE 21</v>
      </c>
      <c r="L46" s="31"/>
      <c r="M46" s="32"/>
      <c r="N46" s="31" t="str">
        <f>E46</f>
        <v>UGE 21</v>
      </c>
      <c r="O46" s="31"/>
      <c r="P46" s="32"/>
      <c r="Q46" s="31" t="str">
        <f>B46</f>
        <v>UGE 21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9.9321106326790787</v>
      </c>
      <c r="C49" s="22">
        <v>646.48108108108124</v>
      </c>
      <c r="D49" s="70">
        <v>6509</v>
      </c>
      <c r="E49" s="46">
        <f>F49/G49*100</f>
        <v>13.002806361085126</v>
      </c>
      <c r="F49" s="22">
        <v>278</v>
      </c>
      <c r="G49" s="70">
        <v>2138</v>
      </c>
      <c r="H49" s="46">
        <f>I49/J49*100</f>
        <v>11.07732406602954</v>
      </c>
      <c r="I49" s="22">
        <v>255</v>
      </c>
      <c r="J49" s="70">
        <v>2302</v>
      </c>
      <c r="K49" s="46">
        <f>L49/M49*100</f>
        <v>5.8621764889304639</v>
      </c>
      <c r="L49" s="22">
        <v>376</v>
      </c>
      <c r="M49" s="71">
        <v>6414</v>
      </c>
      <c r="N49" s="46">
        <f t="shared" ref="N49:N54" si="5">O49/P49*100</f>
        <v>16.129557291666664</v>
      </c>
      <c r="O49" s="22">
        <v>991</v>
      </c>
      <c r="P49" s="71">
        <v>6144</v>
      </c>
      <c r="Q49" s="46">
        <f>R49/S49*100</f>
        <v>10.832862896503515</v>
      </c>
      <c r="R49" s="47">
        <f>L49+I49+F49+C49+O49</f>
        <v>2546.4810810810814</v>
      </c>
      <c r="S49" s="50">
        <f>M49+J49+G49+D49+P49</f>
        <v>23507</v>
      </c>
    </row>
    <row r="50" spans="1:19">
      <c r="A50" s="36" t="s">
        <v>49</v>
      </c>
      <c r="B50" s="69">
        <f t="shared" ref="B50:B53" si="6">C50/D50*100</f>
        <v>9.0414948332977954</v>
      </c>
      <c r="C50" s="22">
        <v>469.88648648648638</v>
      </c>
      <c r="D50" s="70">
        <v>5197</v>
      </c>
      <c r="E50" s="46">
        <f t="shared" ref="E50:E53" si="7">F50/G50*100</f>
        <v>12.331180270111568</v>
      </c>
      <c r="F50" s="22">
        <v>210</v>
      </c>
      <c r="G50" s="70">
        <v>1703</v>
      </c>
      <c r="H50" s="46">
        <f>I50/J50*100</f>
        <v>9.5338983050847457</v>
      </c>
      <c r="I50" s="22">
        <v>180</v>
      </c>
      <c r="J50" s="70">
        <v>1888</v>
      </c>
      <c r="K50" s="46">
        <f t="shared" ref="K50:K53" si="8">L50/M50*100</f>
        <v>6.8793619142572284</v>
      </c>
      <c r="L50" s="22">
        <v>207</v>
      </c>
      <c r="M50" s="70">
        <v>3009</v>
      </c>
      <c r="N50" s="46">
        <f t="shared" si="5"/>
        <v>14.228083785880527</v>
      </c>
      <c r="O50" s="22">
        <v>917</v>
      </c>
      <c r="P50" s="70">
        <v>6445</v>
      </c>
      <c r="Q50" s="46">
        <f t="shared" ref="Q50:Q54" si="9">R50/S50*100</f>
        <v>10.87537817392</v>
      </c>
      <c r="R50" s="47">
        <f t="shared" ref="R50:S53" si="10">L50+I50+F50+C50+O50</f>
        <v>1983.8864864864863</v>
      </c>
      <c r="S50" s="50">
        <f t="shared" si="10"/>
        <v>18242</v>
      </c>
    </row>
    <row r="51" spans="1:19">
      <c r="A51" s="72" t="s">
        <v>50</v>
      </c>
      <c r="B51" s="69">
        <f t="shared" si="6"/>
        <v>7.9764446249895551</v>
      </c>
      <c r="C51" s="22">
        <v>748.2702702702702</v>
      </c>
      <c r="D51" s="70">
        <v>9381</v>
      </c>
      <c r="E51" s="46">
        <f t="shared" si="7"/>
        <v>8.3739477182100135</v>
      </c>
      <c r="F51" s="22">
        <v>189</v>
      </c>
      <c r="G51" s="70">
        <v>2257</v>
      </c>
      <c r="H51" s="46">
        <f t="shared" ref="H51:H52" si="11">I51/J51*100</f>
        <v>7.2821100917431183</v>
      </c>
      <c r="I51" s="22">
        <v>127</v>
      </c>
      <c r="J51" s="70">
        <v>1744</v>
      </c>
      <c r="K51" s="46">
        <f t="shared" si="8"/>
        <v>5.4475421863536315</v>
      </c>
      <c r="L51" s="10">
        <v>297</v>
      </c>
      <c r="M51" s="70">
        <v>5452</v>
      </c>
      <c r="N51" s="46">
        <f t="shared" si="5"/>
        <v>12.952336339149785</v>
      </c>
      <c r="O51" s="22">
        <v>1106</v>
      </c>
      <c r="P51" s="70">
        <v>8539</v>
      </c>
      <c r="Q51" s="46">
        <f t="shared" si="9"/>
        <v>9.013517956637088</v>
      </c>
      <c r="R51" s="47">
        <f t="shared" si="10"/>
        <v>2467.27027027027</v>
      </c>
      <c r="S51" s="50">
        <f t="shared" si="10"/>
        <v>27373</v>
      </c>
    </row>
    <row r="52" spans="1:19">
      <c r="A52" s="36" t="s">
        <v>51</v>
      </c>
      <c r="B52" s="69">
        <f t="shared" si="6"/>
        <v>7.7891088114136435</v>
      </c>
      <c r="C52" s="22">
        <v>754.29729729729718</v>
      </c>
      <c r="D52" s="70">
        <v>9684</v>
      </c>
      <c r="E52" s="46">
        <f t="shared" si="7"/>
        <v>8.8082901554404138</v>
      </c>
      <c r="F52" s="22">
        <v>153</v>
      </c>
      <c r="G52" s="70">
        <v>1737</v>
      </c>
      <c r="H52" s="46">
        <f t="shared" si="11"/>
        <v>8.5872576177285325</v>
      </c>
      <c r="I52" s="22">
        <v>93</v>
      </c>
      <c r="J52" s="70">
        <v>1083</v>
      </c>
      <c r="K52" s="46">
        <f t="shared" si="8"/>
        <v>5.8973425555151078</v>
      </c>
      <c r="L52" s="10">
        <v>324</v>
      </c>
      <c r="M52" s="70">
        <v>5494</v>
      </c>
      <c r="N52" s="46">
        <f t="shared" si="5"/>
        <v>11.329521086490351</v>
      </c>
      <c r="O52" s="22">
        <v>951</v>
      </c>
      <c r="P52" s="70">
        <v>8394</v>
      </c>
      <c r="Q52" s="46">
        <f t="shared" si="9"/>
        <v>8.6211628421388955</v>
      </c>
      <c r="R52" s="47">
        <f t="shared" si="10"/>
        <v>2275.2972972972971</v>
      </c>
      <c r="S52" s="50">
        <f t="shared" si="10"/>
        <v>26392</v>
      </c>
    </row>
    <row r="53" spans="1:19" ht="15.75" thickBot="1">
      <c r="A53" s="41" t="s">
        <v>52</v>
      </c>
      <c r="B53" s="69">
        <f t="shared" si="6"/>
        <v>8.7659618298470985</v>
      </c>
      <c r="C53" s="22">
        <v>874.05405405405418</v>
      </c>
      <c r="D53" s="70">
        <v>9971</v>
      </c>
      <c r="E53" s="46">
        <f t="shared" si="7"/>
        <v>11.732456140350877</v>
      </c>
      <c r="F53" s="22">
        <v>107</v>
      </c>
      <c r="G53" s="70">
        <v>912</v>
      </c>
      <c r="H53" s="46">
        <f>I53/J53*100</f>
        <v>8.2002129925452607</v>
      </c>
      <c r="I53" s="22">
        <v>77</v>
      </c>
      <c r="J53" s="70">
        <v>939</v>
      </c>
      <c r="K53" s="46">
        <f t="shared" si="8"/>
        <v>6.3371356147021549</v>
      </c>
      <c r="L53" s="22">
        <v>150</v>
      </c>
      <c r="M53" s="70">
        <v>2367</v>
      </c>
      <c r="N53" s="73">
        <f t="shared" si="5"/>
        <v>14.049759565126491</v>
      </c>
      <c r="O53" s="22">
        <v>672</v>
      </c>
      <c r="P53" s="74">
        <v>4783</v>
      </c>
      <c r="Q53" s="46">
        <f t="shared" si="9"/>
        <v>9.9096249950139903</v>
      </c>
      <c r="R53" s="47">
        <f t="shared" si="10"/>
        <v>1880.0540540540542</v>
      </c>
      <c r="S53" s="50">
        <f t="shared" si="10"/>
        <v>18972</v>
      </c>
    </row>
    <row r="54" spans="1:19" ht="15.75" thickBot="1">
      <c r="A54" s="75" t="s">
        <v>42</v>
      </c>
      <c r="B54" s="52">
        <f>C54/D54*100</f>
        <v>8.5734357399960466</v>
      </c>
      <c r="C54" s="53">
        <f>SUM(C49:C53)</f>
        <v>3492.9891891891893</v>
      </c>
      <c r="D54" s="54">
        <f>SUM(D49:D53)</f>
        <v>40742</v>
      </c>
      <c r="E54" s="55">
        <f>F54/G54*100</f>
        <v>10.712244198010747</v>
      </c>
      <c r="F54" s="53">
        <f>SUM(F49:F53)</f>
        <v>937</v>
      </c>
      <c r="G54" s="53">
        <f>SUM(G49:G53)</f>
        <v>8747</v>
      </c>
      <c r="H54" s="56">
        <f>I54/J54*100</f>
        <v>9.2006033182503781</v>
      </c>
      <c r="I54" s="53">
        <f>SUM(I49:I53)</f>
        <v>732</v>
      </c>
      <c r="J54" s="53">
        <f>SUM(J49:J53)</f>
        <v>7956</v>
      </c>
      <c r="K54" s="56">
        <f>L54/M54*100</f>
        <v>5.9553131597466571</v>
      </c>
      <c r="L54" s="53">
        <f>SUM(L49:L53)</f>
        <v>1354</v>
      </c>
      <c r="M54" s="54">
        <f>SUM(M49:M53)</f>
        <v>22736</v>
      </c>
      <c r="N54" s="76">
        <f t="shared" si="5"/>
        <v>13.516980032065295</v>
      </c>
      <c r="O54" s="53">
        <f>SUM(O49:O53)</f>
        <v>4637</v>
      </c>
      <c r="P54" s="53">
        <f>SUM(P49:P53)</f>
        <v>34305</v>
      </c>
      <c r="Q54" s="56">
        <f t="shared" si="9"/>
        <v>9.7417930482235295</v>
      </c>
      <c r="R54" s="53">
        <f>SUM(R49:R53)</f>
        <v>11152.989189189189</v>
      </c>
      <c r="S54" s="57">
        <f>SUM(S49:S53)</f>
        <v>114486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80</v>
      </c>
    </row>
    <row r="59" spans="1:19">
      <c r="A59" s="28" t="s">
        <v>89</v>
      </c>
      <c r="L59" s="4"/>
    </row>
    <row r="60" spans="1:19" ht="15.75">
      <c r="L60" s="59"/>
    </row>
    <row r="61" spans="1:19">
      <c r="L61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I34" sqref="I34"/>
    </sheetView>
  </sheetViews>
  <sheetFormatPr defaultRowHeight="15"/>
  <cols>
    <col min="1" max="1" width="22.140625" customWidth="1"/>
  </cols>
  <sheetData>
    <row r="1" spans="1:7" ht="15.75">
      <c r="A1" s="1" t="s">
        <v>82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 t="shared" ref="B5:C10" si="0">B16/B27*100</f>
        <v>7.8620888632429313</v>
      </c>
      <c r="C5" s="14">
        <f>C16/C27*100</f>
        <v>9.2006033182503781</v>
      </c>
      <c r="D5" s="15">
        <f t="shared" ref="D5:D12" si="1">C5-B5</f>
        <v>1.3385144550074468</v>
      </c>
      <c r="E5" s="4"/>
      <c r="F5" s="4"/>
      <c r="G5" s="4"/>
    </row>
    <row r="6" spans="1:7">
      <c r="A6" s="12" t="s">
        <v>5</v>
      </c>
      <c r="B6" s="14">
        <f t="shared" si="0"/>
        <v>3.2371956531707093</v>
      </c>
      <c r="C6" s="14">
        <f t="shared" si="0"/>
        <v>5.9553131597466571</v>
      </c>
      <c r="D6" s="15">
        <f t="shared" si="1"/>
        <v>2.7181175065759478</v>
      </c>
      <c r="E6" s="4"/>
      <c r="F6" s="4"/>
      <c r="G6" s="4"/>
    </row>
    <row r="7" spans="1:7">
      <c r="A7" s="12" t="s">
        <v>6</v>
      </c>
      <c r="B7" s="14">
        <f t="shared" si="0"/>
        <v>14.066455696202532</v>
      </c>
      <c r="C7" s="14">
        <f t="shared" si="0"/>
        <v>12.399125422381237</v>
      </c>
      <c r="D7" s="15">
        <f t="shared" si="1"/>
        <v>-1.6673302738212943</v>
      </c>
      <c r="E7" s="4"/>
      <c r="F7" s="4"/>
      <c r="G7" s="4"/>
    </row>
    <row r="8" spans="1:7">
      <c r="A8" s="12" t="s">
        <v>7</v>
      </c>
      <c r="B8" s="14">
        <f t="shared" si="0"/>
        <v>10.849603711579354</v>
      </c>
      <c r="C8" s="14">
        <f t="shared" si="0"/>
        <v>8.5734622748024147</v>
      </c>
      <c r="D8" s="15">
        <f t="shared" si="1"/>
        <v>-2.276141436776939</v>
      </c>
      <c r="E8" s="4"/>
      <c r="F8" s="4"/>
      <c r="G8" s="4"/>
    </row>
    <row r="9" spans="1:7">
      <c r="A9" s="12" t="s">
        <v>8</v>
      </c>
      <c r="B9" s="14">
        <f t="shared" si="0"/>
        <v>18.669266390446015</v>
      </c>
      <c r="C9" s="14">
        <f t="shared" si="0"/>
        <v>13.698630136986301</v>
      </c>
      <c r="D9" s="15">
        <f t="shared" si="1"/>
        <v>-4.9706362534597144</v>
      </c>
      <c r="E9" s="4"/>
      <c r="F9" s="4"/>
      <c r="G9" s="4"/>
    </row>
    <row r="10" spans="1:7">
      <c r="A10" s="12" t="s">
        <v>9</v>
      </c>
      <c r="B10" s="14">
        <f t="shared" si="0"/>
        <v>8.7576374745417525</v>
      </c>
      <c r="C10" s="14">
        <f t="shared" si="0"/>
        <v>10.712244198010747</v>
      </c>
      <c r="D10" s="15">
        <f t="shared" si="1"/>
        <v>1.954606723468995</v>
      </c>
      <c r="E10" s="4"/>
      <c r="F10" s="4"/>
      <c r="G10" s="4"/>
    </row>
    <row r="11" spans="1:7">
      <c r="A11" s="12" t="s">
        <v>10</v>
      </c>
      <c r="B11" s="14">
        <v>7.9</v>
      </c>
      <c r="C11" s="14">
        <f>C5</f>
        <v>9.2006033182503781</v>
      </c>
      <c r="D11" s="15">
        <f t="shared" si="1"/>
        <v>1.3006033182503778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10.272326967097101</v>
      </c>
      <c r="C12" s="17">
        <f>C23/C34*100</f>
        <v>9.5031806182883685</v>
      </c>
      <c r="D12" s="18">
        <f t="shared" si="1"/>
        <v>-0.76914634880873223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545</v>
      </c>
      <c r="C16" s="20">
        <v>732</v>
      </c>
      <c r="D16" s="21">
        <f>C16-B16</f>
        <v>187</v>
      </c>
      <c r="E16" s="4"/>
      <c r="F16" s="4"/>
      <c r="G16" s="4"/>
    </row>
    <row r="17" spans="1:7">
      <c r="A17" s="12" t="s">
        <v>5</v>
      </c>
      <c r="B17" s="20">
        <v>706</v>
      </c>
      <c r="C17" s="20">
        <v>1354</v>
      </c>
      <c r="D17" s="21">
        <f t="shared" ref="D17:D23" si="3">C17-B17</f>
        <v>648</v>
      </c>
      <c r="E17" s="4"/>
      <c r="F17" s="4"/>
      <c r="G17" s="4"/>
    </row>
    <row r="18" spans="1:7">
      <c r="A18" s="12" t="s">
        <v>6</v>
      </c>
      <c r="B18" s="20">
        <v>3556</v>
      </c>
      <c r="C18" s="20">
        <v>3119</v>
      </c>
      <c r="D18" s="21">
        <f t="shared" si="3"/>
        <v>-437</v>
      </c>
      <c r="E18" s="4"/>
      <c r="F18" s="4"/>
      <c r="G18" s="20"/>
    </row>
    <row r="19" spans="1:7">
      <c r="A19" s="12" t="s">
        <v>7</v>
      </c>
      <c r="B19" s="20">
        <v>4490</v>
      </c>
      <c r="C19" s="20">
        <v>3493</v>
      </c>
      <c r="D19" s="21">
        <f t="shared" si="3"/>
        <v>-997</v>
      </c>
      <c r="E19" s="4"/>
      <c r="F19" s="4"/>
      <c r="G19" s="20"/>
    </row>
    <row r="20" spans="1:7">
      <c r="A20" s="12" t="s">
        <v>8</v>
      </c>
      <c r="B20" s="20">
        <v>1532</v>
      </c>
      <c r="C20" s="20">
        <v>1250</v>
      </c>
      <c r="D20" s="21">
        <f t="shared" si="3"/>
        <v>-282</v>
      </c>
      <c r="E20" s="20"/>
      <c r="F20" s="20"/>
      <c r="G20" s="4"/>
    </row>
    <row r="21" spans="1:7">
      <c r="A21" s="12" t="s">
        <v>9</v>
      </c>
      <c r="B21" s="22">
        <v>731</v>
      </c>
      <c r="C21" s="22">
        <v>937</v>
      </c>
      <c r="D21" s="21">
        <f t="shared" si="3"/>
        <v>206</v>
      </c>
      <c r="E21" s="4"/>
      <c r="F21" s="20"/>
      <c r="G21" s="4"/>
    </row>
    <row r="22" spans="1:7">
      <c r="A22" s="12" t="s">
        <v>10</v>
      </c>
      <c r="B22" s="23">
        <f>B33*B11/100</f>
        <v>197.5</v>
      </c>
      <c r="C22" s="23">
        <f>C11/100*C33</f>
        <v>230.01508295625945</v>
      </c>
      <c r="D22" s="21">
        <f t="shared" si="3"/>
        <v>32.515082956259448</v>
      </c>
      <c r="E22" s="4"/>
      <c r="F22" s="4"/>
      <c r="G22" s="4"/>
    </row>
    <row r="23" spans="1:7">
      <c r="A23" s="8" t="s">
        <v>11</v>
      </c>
      <c r="B23" s="24">
        <f>SUM(B16:B22)</f>
        <v>11757.5</v>
      </c>
      <c r="C23" s="24">
        <f>SUM(C16:C22)</f>
        <v>11115.015082956259</v>
      </c>
      <c r="D23" s="25">
        <f t="shared" si="3"/>
        <v>-642.48491704374101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6932</v>
      </c>
      <c r="C27" s="20">
        <v>7956</v>
      </c>
      <c r="D27" s="21">
        <f t="shared" ref="D27:D34" si="4">C27-B27</f>
        <v>1024</v>
      </c>
      <c r="E27" s="4"/>
      <c r="F27" s="4"/>
      <c r="G27" s="20"/>
    </row>
    <row r="28" spans="1:7">
      <c r="A28" s="12" t="s">
        <v>5</v>
      </c>
      <c r="B28" s="20">
        <v>21809</v>
      </c>
      <c r="C28" s="20">
        <v>22736</v>
      </c>
      <c r="D28" s="21">
        <f t="shared" si="4"/>
        <v>927</v>
      </c>
      <c r="E28" s="4"/>
      <c r="F28" s="4"/>
      <c r="G28" s="20"/>
    </row>
    <row r="29" spans="1:7">
      <c r="A29" s="12" t="s">
        <v>6</v>
      </c>
      <c r="B29" s="20">
        <v>25280</v>
      </c>
      <c r="C29" s="20">
        <v>25155</v>
      </c>
      <c r="D29" s="21">
        <f t="shared" si="4"/>
        <v>-125</v>
      </c>
      <c r="E29" s="4"/>
      <c r="F29" s="4"/>
      <c r="G29" s="20"/>
    </row>
    <row r="30" spans="1:7">
      <c r="A30" s="12" t="s">
        <v>7</v>
      </c>
      <c r="B30" s="20">
        <v>41384</v>
      </c>
      <c r="C30" s="20">
        <v>40742</v>
      </c>
      <c r="D30" s="21">
        <f t="shared" si="4"/>
        <v>-642</v>
      </c>
      <c r="E30" s="4"/>
      <c r="F30" s="4"/>
      <c r="G30" s="20"/>
    </row>
    <row r="31" spans="1:7">
      <c r="A31" s="12" t="s">
        <v>8</v>
      </c>
      <c r="B31" s="20">
        <v>8206</v>
      </c>
      <c r="C31" s="20">
        <v>9125</v>
      </c>
      <c r="D31" s="21">
        <f t="shared" si="4"/>
        <v>919</v>
      </c>
      <c r="E31" s="20"/>
      <c r="F31" s="20"/>
      <c r="G31" s="20"/>
    </row>
    <row r="32" spans="1:7">
      <c r="A32" s="12" t="s">
        <v>9</v>
      </c>
      <c r="B32" s="20">
        <v>8347</v>
      </c>
      <c r="C32" s="20">
        <v>8747</v>
      </c>
      <c r="D32" s="21">
        <f t="shared" si="4"/>
        <v>400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114458</v>
      </c>
      <c r="C34" s="24">
        <f>SUM(C27:C33)</f>
        <v>116961</v>
      </c>
      <c r="D34" s="25">
        <f t="shared" si="4"/>
        <v>2503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80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83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23</v>
      </c>
      <c r="C46" s="31"/>
      <c r="D46" s="32"/>
      <c r="E46" s="33" t="str">
        <f>B46</f>
        <v>UGE 23</v>
      </c>
      <c r="F46" s="31"/>
      <c r="G46" s="32"/>
      <c r="H46" s="31" t="str">
        <f>B46</f>
        <v>UGE 23</v>
      </c>
      <c r="I46" s="31"/>
      <c r="J46" s="32"/>
      <c r="K46" s="31" t="str">
        <f>B46</f>
        <v>UGE 23</v>
      </c>
      <c r="L46" s="31"/>
      <c r="M46" s="32"/>
      <c r="N46" s="31" t="str">
        <f>E46</f>
        <v>UGE 23</v>
      </c>
      <c r="O46" s="31"/>
      <c r="P46" s="32"/>
      <c r="Q46" s="31" t="str">
        <f>B46</f>
        <v>UGE 23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9.9321106326790787</v>
      </c>
      <c r="C49" s="22">
        <v>646.48108108108124</v>
      </c>
      <c r="D49" s="70">
        <v>6509</v>
      </c>
      <c r="E49" s="46">
        <f>F49/G49*100</f>
        <v>13.002806361085126</v>
      </c>
      <c r="F49" s="22">
        <v>278</v>
      </c>
      <c r="G49" s="70">
        <v>2138</v>
      </c>
      <c r="H49" s="46">
        <f>I49/J49*100</f>
        <v>11.07732406602954</v>
      </c>
      <c r="I49" s="22">
        <v>255</v>
      </c>
      <c r="J49" s="70">
        <v>2302</v>
      </c>
      <c r="K49" s="46">
        <f>L49/M49*100</f>
        <v>5.8621764889304639</v>
      </c>
      <c r="L49" s="22">
        <v>376</v>
      </c>
      <c r="M49" s="71">
        <v>6414</v>
      </c>
      <c r="N49" s="46">
        <f t="shared" ref="N49:N54" si="5">O49/P49*100</f>
        <v>15.513320337881742</v>
      </c>
      <c r="O49" s="22">
        <v>955</v>
      </c>
      <c r="P49" s="71">
        <v>6156</v>
      </c>
      <c r="Q49" s="46">
        <f>R49/S49*100</f>
        <v>10.674267958166084</v>
      </c>
      <c r="R49" s="47">
        <f>L49+I49+F49+C49+O49</f>
        <v>2510.4810810810814</v>
      </c>
      <c r="S49" s="50">
        <f>M49+J49+G49+D49+P49</f>
        <v>23519</v>
      </c>
    </row>
    <row r="50" spans="1:19">
      <c r="A50" s="36" t="s">
        <v>49</v>
      </c>
      <c r="B50" s="69">
        <f t="shared" ref="B50:B53" si="6">C50/D50*100</f>
        <v>9.0414948332977954</v>
      </c>
      <c r="C50" s="22">
        <v>469.88648648648638</v>
      </c>
      <c r="D50" s="70">
        <v>5197</v>
      </c>
      <c r="E50" s="46">
        <f t="shared" ref="E50:E53" si="7">F50/G50*100</f>
        <v>12.331180270111568</v>
      </c>
      <c r="F50" s="22">
        <v>210</v>
      </c>
      <c r="G50" s="70">
        <v>1703</v>
      </c>
      <c r="H50" s="46">
        <f>I50/J50*100</f>
        <v>9.5338983050847457</v>
      </c>
      <c r="I50" s="22">
        <v>180</v>
      </c>
      <c r="J50" s="70">
        <v>1888</v>
      </c>
      <c r="K50" s="46">
        <f t="shared" ref="K50:K53" si="8">L50/M50*100</f>
        <v>6.8793619142572284</v>
      </c>
      <c r="L50" s="22">
        <v>207</v>
      </c>
      <c r="M50" s="70">
        <v>3009</v>
      </c>
      <c r="N50" s="46">
        <f t="shared" si="5"/>
        <v>13.622242932587762</v>
      </c>
      <c r="O50" s="22">
        <v>877</v>
      </c>
      <c r="P50" s="70">
        <v>6438</v>
      </c>
      <c r="Q50" s="46">
        <f t="shared" ref="Q50:Q54" si="9">R50/S50*100</f>
        <v>10.660194606451803</v>
      </c>
      <c r="R50" s="47">
        <f t="shared" ref="R50:S53" si="10">L50+I50+F50+C50+O50</f>
        <v>1943.8864864864863</v>
      </c>
      <c r="S50" s="50">
        <f t="shared" si="10"/>
        <v>18235</v>
      </c>
    </row>
    <row r="51" spans="1:19">
      <c r="A51" s="72" t="s">
        <v>50</v>
      </c>
      <c r="B51" s="69">
        <f t="shared" si="6"/>
        <v>7.9764446249895551</v>
      </c>
      <c r="C51" s="22">
        <v>748.2702702702702</v>
      </c>
      <c r="D51" s="70">
        <v>9381</v>
      </c>
      <c r="E51" s="46">
        <f t="shared" si="7"/>
        <v>8.3739477182100135</v>
      </c>
      <c r="F51" s="22">
        <v>189</v>
      </c>
      <c r="G51" s="70">
        <v>2257</v>
      </c>
      <c r="H51" s="46">
        <f t="shared" ref="H51:H52" si="11">I51/J51*100</f>
        <v>7.2821100917431183</v>
      </c>
      <c r="I51" s="22">
        <v>127</v>
      </c>
      <c r="J51" s="70">
        <v>1744</v>
      </c>
      <c r="K51" s="46">
        <f t="shared" si="8"/>
        <v>5.4475421863536315</v>
      </c>
      <c r="L51" s="10">
        <v>297</v>
      </c>
      <c r="M51" s="70">
        <v>5452</v>
      </c>
      <c r="N51" s="46">
        <f t="shared" si="5"/>
        <v>12.189404594467886</v>
      </c>
      <c r="O51" s="22">
        <v>1040</v>
      </c>
      <c r="P51" s="70">
        <v>8532</v>
      </c>
      <c r="Q51" s="46">
        <f t="shared" si="9"/>
        <v>8.7746483602655481</v>
      </c>
      <c r="R51" s="47">
        <f t="shared" si="10"/>
        <v>2401.27027027027</v>
      </c>
      <c r="S51" s="50">
        <f t="shared" si="10"/>
        <v>27366</v>
      </c>
    </row>
    <row r="52" spans="1:19">
      <c r="A52" s="36" t="s">
        <v>51</v>
      </c>
      <c r="B52" s="69">
        <f t="shared" si="6"/>
        <v>7.7891088114136435</v>
      </c>
      <c r="C52" s="22">
        <v>754.29729729729718</v>
      </c>
      <c r="D52" s="70">
        <v>9684</v>
      </c>
      <c r="E52" s="46">
        <f t="shared" si="7"/>
        <v>8.8082901554404138</v>
      </c>
      <c r="F52" s="22">
        <v>153</v>
      </c>
      <c r="G52" s="70">
        <v>1737</v>
      </c>
      <c r="H52" s="46">
        <f t="shared" si="11"/>
        <v>8.5872576177285325</v>
      </c>
      <c r="I52" s="22">
        <v>93</v>
      </c>
      <c r="J52" s="70">
        <v>1083</v>
      </c>
      <c r="K52" s="46">
        <f t="shared" si="8"/>
        <v>5.8973425555151078</v>
      </c>
      <c r="L52" s="10">
        <v>324</v>
      </c>
      <c r="M52" s="70">
        <v>5494</v>
      </c>
      <c r="N52" s="46">
        <f t="shared" si="5"/>
        <v>10.702341137123746</v>
      </c>
      <c r="O52" s="22">
        <v>896</v>
      </c>
      <c r="P52" s="70">
        <v>8372</v>
      </c>
      <c r="Q52" s="46">
        <f t="shared" si="9"/>
        <v>8.4197849726859957</v>
      </c>
      <c r="R52" s="47">
        <f t="shared" si="10"/>
        <v>2220.2972972972971</v>
      </c>
      <c r="S52" s="50">
        <f t="shared" si="10"/>
        <v>26370</v>
      </c>
    </row>
    <row r="53" spans="1:19" ht="15.75" thickBot="1">
      <c r="A53" s="41" t="s">
        <v>52</v>
      </c>
      <c r="B53" s="69">
        <f t="shared" si="6"/>
        <v>8.7659618298470985</v>
      </c>
      <c r="C53" s="22">
        <v>874.05405405405418</v>
      </c>
      <c r="D53" s="70">
        <v>9971</v>
      </c>
      <c r="E53" s="46">
        <f t="shared" si="7"/>
        <v>11.732456140350877</v>
      </c>
      <c r="F53" s="22">
        <v>107</v>
      </c>
      <c r="G53" s="70">
        <v>912</v>
      </c>
      <c r="H53" s="46">
        <f>I53/J53*100</f>
        <v>8.2002129925452607</v>
      </c>
      <c r="I53" s="22">
        <v>77</v>
      </c>
      <c r="J53" s="70">
        <v>939</v>
      </c>
      <c r="K53" s="46">
        <f t="shared" si="8"/>
        <v>6.3371356147021549</v>
      </c>
      <c r="L53" s="22">
        <v>150</v>
      </c>
      <c r="M53" s="70">
        <v>2367</v>
      </c>
      <c r="N53" s="73">
        <f t="shared" si="5"/>
        <v>12.567963195315768</v>
      </c>
      <c r="O53" s="22">
        <v>601</v>
      </c>
      <c r="P53" s="74">
        <v>4782</v>
      </c>
      <c r="Q53" s="46">
        <f t="shared" si="9"/>
        <v>9.5358919089876863</v>
      </c>
      <c r="R53" s="47">
        <f t="shared" si="10"/>
        <v>1809.0540540540542</v>
      </c>
      <c r="S53" s="50">
        <f t="shared" si="10"/>
        <v>18971</v>
      </c>
    </row>
    <row r="54" spans="1:19" ht="15.75" thickBot="1">
      <c r="A54" s="75" t="s">
        <v>42</v>
      </c>
      <c r="B54" s="52">
        <f>C54/D54*100</f>
        <v>8.5734357399960466</v>
      </c>
      <c r="C54" s="53">
        <f>SUM(C49:C53)</f>
        <v>3492.9891891891893</v>
      </c>
      <c r="D54" s="54">
        <f>SUM(D49:D53)</f>
        <v>40742</v>
      </c>
      <c r="E54" s="55">
        <f>F54/G54*100</f>
        <v>10.712244198010747</v>
      </c>
      <c r="F54" s="53">
        <f>SUM(F49:F53)</f>
        <v>937</v>
      </c>
      <c r="G54" s="53">
        <f>SUM(G49:G53)</f>
        <v>8747</v>
      </c>
      <c r="H54" s="56">
        <f>I54/J54*100</f>
        <v>9.2006033182503781</v>
      </c>
      <c r="I54" s="53">
        <f>SUM(I49:I53)</f>
        <v>732</v>
      </c>
      <c r="J54" s="53">
        <f>SUM(J49:J53)</f>
        <v>7956</v>
      </c>
      <c r="K54" s="56">
        <f>L54/M54*100</f>
        <v>5.9553131597466571</v>
      </c>
      <c r="L54" s="53">
        <f>SUM(L49:L53)</f>
        <v>1354</v>
      </c>
      <c r="M54" s="54">
        <f>SUM(M49:M53)</f>
        <v>22736</v>
      </c>
      <c r="N54" s="76">
        <f t="shared" si="5"/>
        <v>12.745040840140023</v>
      </c>
      <c r="O54" s="53">
        <f>SUM(O49:O53)</f>
        <v>4369</v>
      </c>
      <c r="P54" s="53">
        <f>SUM(P49:P53)</f>
        <v>34280</v>
      </c>
      <c r="Q54" s="56">
        <f t="shared" si="9"/>
        <v>9.5097799155949971</v>
      </c>
      <c r="R54" s="53">
        <f>SUM(R49:R53)</f>
        <v>10884.989189189189</v>
      </c>
      <c r="S54" s="57">
        <f>SUM(S49:S53)</f>
        <v>114461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80</v>
      </c>
    </row>
    <row r="59" spans="1:19">
      <c r="L59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workbookViewId="0">
      <selection activeCell="K11" sqref="K11"/>
    </sheetView>
  </sheetViews>
  <sheetFormatPr defaultRowHeight="15"/>
  <cols>
    <col min="1" max="1" width="22.140625" customWidth="1"/>
  </cols>
  <sheetData>
    <row r="1" spans="1:7" ht="15.75">
      <c r="A1" s="1" t="s">
        <v>84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 t="shared" ref="B5:C10" si="0">B16/B27*100</f>
        <v>7.3272753497764311</v>
      </c>
      <c r="C5" s="14">
        <f>C16/C27*100</f>
        <v>9.2006033182503781</v>
      </c>
      <c r="D5" s="15">
        <f t="shared" ref="D5:D12" si="1">C5-B5</f>
        <v>1.873327968473947</v>
      </c>
      <c r="E5" s="4"/>
      <c r="F5" s="4"/>
      <c r="G5" s="4"/>
    </row>
    <row r="6" spans="1:7">
      <c r="A6" s="12" t="s">
        <v>5</v>
      </c>
      <c r="B6" s="14">
        <f t="shared" si="0"/>
        <v>3.7960157899568534</v>
      </c>
      <c r="C6" s="14">
        <f t="shared" si="0"/>
        <v>5.9553131597466571</v>
      </c>
      <c r="D6" s="15">
        <f t="shared" si="1"/>
        <v>2.1592973697898037</v>
      </c>
      <c r="E6" s="4"/>
      <c r="F6" s="4"/>
      <c r="G6" s="4"/>
    </row>
    <row r="7" spans="1:7">
      <c r="A7" s="12" t="s">
        <v>6</v>
      </c>
      <c r="B7" s="14">
        <f t="shared" si="0"/>
        <v>13.777689873417723</v>
      </c>
      <c r="C7" s="14">
        <f t="shared" si="0"/>
        <v>9.7367371360191477</v>
      </c>
      <c r="D7" s="15">
        <f t="shared" si="1"/>
        <v>-4.040952737398575</v>
      </c>
      <c r="E7" s="4"/>
      <c r="F7" s="4"/>
      <c r="G7" s="4"/>
    </row>
    <row r="8" spans="1:7">
      <c r="A8" s="12" t="s">
        <v>7</v>
      </c>
      <c r="B8" s="14">
        <f t="shared" si="0"/>
        <v>10.257091770163823</v>
      </c>
      <c r="C8" s="14">
        <f t="shared" si="0"/>
        <v>7.2370210976725771</v>
      </c>
      <c r="D8" s="15">
        <f t="shared" si="1"/>
        <v>-3.0200706724912463</v>
      </c>
      <c r="E8" s="4"/>
      <c r="F8" s="4"/>
      <c r="G8" s="4"/>
    </row>
    <row r="9" spans="1:7">
      <c r="A9" s="12" t="s">
        <v>8</v>
      </c>
      <c r="B9" s="14">
        <f t="shared" si="0"/>
        <v>17.974652693151352</v>
      </c>
      <c r="C9" s="14">
        <f t="shared" si="0"/>
        <v>9.9196300781680051</v>
      </c>
      <c r="D9" s="15">
        <f t="shared" si="1"/>
        <v>-8.055022614983347</v>
      </c>
      <c r="E9" s="4"/>
      <c r="F9" s="4"/>
      <c r="G9" s="4"/>
    </row>
    <row r="10" spans="1:7">
      <c r="A10" s="12" t="s">
        <v>9</v>
      </c>
      <c r="B10" s="14">
        <f t="shared" si="0"/>
        <v>7.6236917221693625</v>
      </c>
      <c r="C10" s="14">
        <f t="shared" si="0"/>
        <v>10.712244198010747</v>
      </c>
      <c r="D10" s="15">
        <f t="shared" si="1"/>
        <v>3.0885524758413849</v>
      </c>
      <c r="E10" s="4"/>
      <c r="F10" s="4"/>
      <c r="G10" s="4"/>
    </row>
    <row r="11" spans="1:7">
      <c r="A11" s="12" t="s">
        <v>10</v>
      </c>
      <c r="B11" s="14">
        <v>7.3</v>
      </c>
      <c r="C11" s="14">
        <f>C5</f>
        <v>9.2006033182503781</v>
      </c>
      <c r="D11" s="15">
        <f t="shared" si="1"/>
        <v>1.9006033182503783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9.9227940855378645</v>
      </c>
      <c r="C12" s="17">
        <f>C23/C34*100</f>
        <v>8.1709319902133135</v>
      </c>
      <c r="D12" s="18">
        <f t="shared" si="1"/>
        <v>-1.7518620953245509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508</v>
      </c>
      <c r="C16" s="20">
        <v>732</v>
      </c>
      <c r="D16" s="21">
        <f>C16-B16</f>
        <v>224</v>
      </c>
      <c r="E16" s="4"/>
      <c r="F16" s="4"/>
      <c r="G16" s="4"/>
    </row>
    <row r="17" spans="1:7">
      <c r="A17" s="12" t="s">
        <v>5</v>
      </c>
      <c r="B17" s="20">
        <v>827</v>
      </c>
      <c r="C17" s="20">
        <v>1354</v>
      </c>
      <c r="D17" s="21">
        <f t="shared" ref="D17:D23" si="3">C17-B17</f>
        <v>527</v>
      </c>
      <c r="E17" s="4"/>
      <c r="F17" s="4"/>
      <c r="G17" s="4"/>
    </row>
    <row r="18" spans="1:7">
      <c r="A18" s="12" t="s">
        <v>6</v>
      </c>
      <c r="B18" s="20">
        <v>3483</v>
      </c>
      <c r="C18" s="20">
        <v>2441</v>
      </c>
      <c r="D18" s="21">
        <f t="shared" si="3"/>
        <v>-1042</v>
      </c>
      <c r="E18" s="4"/>
      <c r="F18" s="4"/>
      <c r="G18" s="20"/>
    </row>
    <row r="19" spans="1:7">
      <c r="A19" s="12" t="s">
        <v>7</v>
      </c>
      <c r="B19" s="20">
        <v>4245</v>
      </c>
      <c r="C19" s="20">
        <v>2926</v>
      </c>
      <c r="D19" s="21">
        <f t="shared" si="3"/>
        <v>-1319</v>
      </c>
      <c r="E19" s="4"/>
      <c r="F19" s="4"/>
      <c r="G19" s="20"/>
    </row>
    <row r="20" spans="1:7">
      <c r="A20" s="12" t="s">
        <v>8</v>
      </c>
      <c r="B20" s="20">
        <v>1475</v>
      </c>
      <c r="C20" s="20">
        <v>901</v>
      </c>
      <c r="D20" s="21">
        <f t="shared" si="3"/>
        <v>-574</v>
      </c>
      <c r="E20" s="20"/>
      <c r="F20" s="20"/>
      <c r="G20" s="4"/>
    </row>
    <row r="21" spans="1:7">
      <c r="A21" s="12" t="s">
        <v>9</v>
      </c>
      <c r="B21" s="22">
        <v>641</v>
      </c>
      <c r="C21" s="22">
        <v>937</v>
      </c>
      <c r="D21" s="21">
        <f t="shared" si="3"/>
        <v>296</v>
      </c>
      <c r="E21" s="4"/>
      <c r="F21" s="20"/>
      <c r="G21" s="4"/>
    </row>
    <row r="22" spans="1:7">
      <c r="A22" s="12" t="s">
        <v>10</v>
      </c>
      <c r="B22" s="23">
        <f>B33*B11/100</f>
        <v>182.5</v>
      </c>
      <c r="C22" s="23">
        <f>C11/100*C33</f>
        <v>230.01508295625945</v>
      </c>
      <c r="D22" s="21">
        <f t="shared" si="3"/>
        <v>47.515082956259448</v>
      </c>
      <c r="E22" s="4"/>
      <c r="F22" s="4"/>
      <c r="G22" s="4"/>
    </row>
    <row r="23" spans="1:7">
      <c r="A23" s="8" t="s">
        <v>11</v>
      </c>
      <c r="B23" s="24">
        <f>SUM(B16:B22)</f>
        <v>11361.5</v>
      </c>
      <c r="C23" s="24">
        <f>SUM(C16:C22)</f>
        <v>9521.015082956259</v>
      </c>
      <c r="D23" s="25">
        <f t="shared" si="3"/>
        <v>-1840.484917043741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6933</v>
      </c>
      <c r="C27" s="20">
        <v>7956</v>
      </c>
      <c r="D27" s="21">
        <f t="shared" ref="D27:D34" si="4">C27-B27</f>
        <v>1023</v>
      </c>
      <c r="E27" s="4"/>
      <c r="F27" s="4"/>
      <c r="G27" s="20"/>
    </row>
    <row r="28" spans="1:7">
      <c r="A28" s="12" t="s">
        <v>5</v>
      </c>
      <c r="B28" s="20">
        <v>21786</v>
      </c>
      <c r="C28" s="20">
        <v>22736</v>
      </c>
      <c r="D28" s="21">
        <f t="shared" si="4"/>
        <v>950</v>
      </c>
      <c r="E28" s="4"/>
      <c r="F28" s="4"/>
      <c r="G28" s="20"/>
    </row>
    <row r="29" spans="1:7">
      <c r="A29" s="12" t="s">
        <v>6</v>
      </c>
      <c r="B29" s="20">
        <v>25280</v>
      </c>
      <c r="C29" s="20">
        <v>25070</v>
      </c>
      <c r="D29" s="21">
        <f t="shared" si="4"/>
        <v>-210</v>
      </c>
      <c r="E29" s="4"/>
      <c r="F29" s="4"/>
      <c r="G29" s="20"/>
    </row>
    <row r="30" spans="1:7">
      <c r="A30" s="12" t="s">
        <v>7</v>
      </c>
      <c r="B30" s="20">
        <v>41386</v>
      </c>
      <c r="C30" s="20">
        <v>40431</v>
      </c>
      <c r="D30" s="21">
        <f t="shared" si="4"/>
        <v>-955</v>
      </c>
      <c r="E30" s="4"/>
      <c r="F30" s="4"/>
      <c r="G30" s="20"/>
    </row>
    <row r="31" spans="1:7">
      <c r="A31" s="12" t="s">
        <v>8</v>
      </c>
      <c r="B31" s="20">
        <v>8206</v>
      </c>
      <c r="C31" s="20">
        <v>9083</v>
      </c>
      <c r="D31" s="21">
        <f t="shared" si="4"/>
        <v>877</v>
      </c>
      <c r="E31" s="20"/>
      <c r="F31" s="20"/>
      <c r="G31" s="20"/>
    </row>
    <row r="32" spans="1:7">
      <c r="A32" s="12" t="s">
        <v>9</v>
      </c>
      <c r="B32" s="20">
        <v>8408</v>
      </c>
      <c r="C32" s="20">
        <v>8747</v>
      </c>
      <c r="D32" s="21">
        <f t="shared" si="4"/>
        <v>339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114499</v>
      </c>
      <c r="C34" s="24">
        <f>SUM(C27:C33)</f>
        <v>116523</v>
      </c>
      <c r="D34" s="25">
        <f t="shared" si="4"/>
        <v>2024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85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86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25</v>
      </c>
      <c r="C46" s="31"/>
      <c r="D46" s="32"/>
      <c r="E46" s="33" t="str">
        <f>B46</f>
        <v>UGE 25</v>
      </c>
      <c r="F46" s="31"/>
      <c r="G46" s="32"/>
      <c r="H46" s="31" t="str">
        <f>B46</f>
        <v>UGE 25</v>
      </c>
      <c r="I46" s="31"/>
      <c r="J46" s="32"/>
      <c r="K46" s="31" t="str">
        <f>B46</f>
        <v>UGE 25</v>
      </c>
      <c r="L46" s="31"/>
      <c r="M46" s="32"/>
      <c r="N46" s="31" t="str">
        <f>E46</f>
        <v>UGE 25</v>
      </c>
      <c r="O46" s="31"/>
      <c r="P46" s="32"/>
      <c r="Q46" s="31" t="str">
        <f>B46</f>
        <v>UGE 25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7.8017850719800581</v>
      </c>
      <c r="C49" s="22">
        <v>504.15135135135131</v>
      </c>
      <c r="D49" s="70">
        <v>6462</v>
      </c>
      <c r="E49" s="46">
        <f>F49/G49*100</f>
        <v>13.002806361085126</v>
      </c>
      <c r="F49" s="22">
        <v>278</v>
      </c>
      <c r="G49" s="70">
        <v>2138</v>
      </c>
      <c r="H49" s="46">
        <f>I49/J49*100</f>
        <v>11.07732406602954</v>
      </c>
      <c r="I49" s="22">
        <v>255</v>
      </c>
      <c r="J49" s="70">
        <v>2302</v>
      </c>
      <c r="K49" s="46">
        <f>L49/M49*100</f>
        <v>5.8621764889304639</v>
      </c>
      <c r="L49" s="22">
        <v>376</v>
      </c>
      <c r="M49" s="71">
        <v>6414</v>
      </c>
      <c r="N49" s="46">
        <f t="shared" ref="N49:N54" si="5">O49/P49*100</f>
        <v>11.154662747019435</v>
      </c>
      <c r="O49" s="22">
        <v>683</v>
      </c>
      <c r="P49" s="71">
        <v>6123</v>
      </c>
      <c r="Q49" s="46">
        <f>R49/S49*100</f>
        <v>8.9430067466673133</v>
      </c>
      <c r="R49" s="47">
        <f>L49+I49+F49+C49+O49</f>
        <v>2096.1513513513514</v>
      </c>
      <c r="S49" s="50">
        <f>M49+J49+G49+D49+P49</f>
        <v>23439</v>
      </c>
    </row>
    <row r="50" spans="1:19">
      <c r="A50" s="36" t="s">
        <v>49</v>
      </c>
      <c r="B50" s="69">
        <f t="shared" ref="B50:B53" si="6">C50/D50*100</f>
        <v>7.4332971715170686</v>
      </c>
      <c r="C50" s="22">
        <v>383.3351351351352</v>
      </c>
      <c r="D50" s="70">
        <v>5157</v>
      </c>
      <c r="E50" s="46">
        <f t="shared" ref="E50:E53" si="7">F50/G50*100</f>
        <v>12.331180270111568</v>
      </c>
      <c r="F50" s="22">
        <v>210</v>
      </c>
      <c r="G50" s="70">
        <v>1703</v>
      </c>
      <c r="H50" s="46">
        <f>I50/J50*100</f>
        <v>9.5338983050847457</v>
      </c>
      <c r="I50" s="22">
        <v>180</v>
      </c>
      <c r="J50" s="70">
        <v>1888</v>
      </c>
      <c r="K50" s="46">
        <f t="shared" ref="K50:K53" si="8">L50/M50*100</f>
        <v>6.8793619142572284</v>
      </c>
      <c r="L50" s="22">
        <v>207</v>
      </c>
      <c r="M50" s="70">
        <v>3009</v>
      </c>
      <c r="N50" s="46">
        <f t="shared" si="5"/>
        <v>11.130190446456448</v>
      </c>
      <c r="O50" s="22">
        <v>713</v>
      </c>
      <c r="P50" s="70">
        <v>6406</v>
      </c>
      <c r="Q50" s="46">
        <f t="shared" ref="Q50:Q54" si="9">R50/S50*100</f>
        <v>9.3229925405226837</v>
      </c>
      <c r="R50" s="47">
        <f t="shared" ref="R50:S53" si="10">L50+I50+F50+C50+O50</f>
        <v>1693.3351351351353</v>
      </c>
      <c r="S50" s="50">
        <f t="shared" si="10"/>
        <v>18163</v>
      </c>
    </row>
    <row r="51" spans="1:19">
      <c r="A51" s="72" t="s">
        <v>50</v>
      </c>
      <c r="B51" s="69">
        <f t="shared" si="6"/>
        <v>6.4986210700496416</v>
      </c>
      <c r="C51" s="22">
        <v>605.02162162162165</v>
      </c>
      <c r="D51" s="70">
        <v>9310</v>
      </c>
      <c r="E51" s="46">
        <f t="shared" si="7"/>
        <v>8.3739477182100135</v>
      </c>
      <c r="F51" s="22">
        <v>189</v>
      </c>
      <c r="G51" s="70">
        <v>2257</v>
      </c>
      <c r="H51" s="46">
        <f t="shared" ref="H51:H52" si="11">I51/J51*100</f>
        <v>7.2821100917431183</v>
      </c>
      <c r="I51" s="22">
        <v>127</v>
      </c>
      <c r="J51" s="70">
        <v>1744</v>
      </c>
      <c r="K51" s="46">
        <f t="shared" si="8"/>
        <v>5.4475421863536315</v>
      </c>
      <c r="L51" s="10">
        <v>297</v>
      </c>
      <c r="M51" s="70">
        <v>5452</v>
      </c>
      <c r="N51" s="46">
        <f t="shared" si="5"/>
        <v>9.6937573616018842</v>
      </c>
      <c r="O51" s="22">
        <v>823</v>
      </c>
      <c r="P51" s="70">
        <v>8490</v>
      </c>
      <c r="Q51" s="46">
        <f t="shared" si="9"/>
        <v>7.4891631072601976</v>
      </c>
      <c r="R51" s="47">
        <f t="shared" si="10"/>
        <v>2041.0216216216218</v>
      </c>
      <c r="S51" s="50">
        <f t="shared" si="10"/>
        <v>27253</v>
      </c>
    </row>
    <row r="52" spans="1:19">
      <c r="A52" s="36" t="s">
        <v>51</v>
      </c>
      <c r="B52" s="69">
        <f t="shared" si="6"/>
        <v>7.0664784271290371</v>
      </c>
      <c r="C52" s="22">
        <v>677.745945945946</v>
      </c>
      <c r="D52" s="70">
        <v>9591</v>
      </c>
      <c r="E52" s="46">
        <f t="shared" si="7"/>
        <v>8.8082901554404138</v>
      </c>
      <c r="F52" s="22">
        <v>153</v>
      </c>
      <c r="G52" s="70">
        <v>1737</v>
      </c>
      <c r="H52" s="46">
        <f t="shared" si="11"/>
        <v>8.5872576177285325</v>
      </c>
      <c r="I52" s="22">
        <v>93</v>
      </c>
      <c r="J52" s="70">
        <v>1083</v>
      </c>
      <c r="K52" s="46">
        <f t="shared" si="8"/>
        <v>5.8973425555151078</v>
      </c>
      <c r="L52" s="10">
        <v>324</v>
      </c>
      <c r="M52" s="70">
        <v>5494</v>
      </c>
      <c r="N52" s="46">
        <f t="shared" si="5"/>
        <v>8.0066921606118537</v>
      </c>
      <c r="O52" s="22">
        <v>670</v>
      </c>
      <c r="P52" s="70">
        <v>8368</v>
      </c>
      <c r="Q52" s="46">
        <f t="shared" si="9"/>
        <v>7.2993032616981157</v>
      </c>
      <c r="R52" s="47">
        <f t="shared" si="10"/>
        <v>1917.745945945946</v>
      </c>
      <c r="S52" s="50">
        <f t="shared" si="10"/>
        <v>26273</v>
      </c>
    </row>
    <row r="53" spans="1:19" ht="15.75" thickBot="1">
      <c r="A53" s="41" t="s">
        <v>52</v>
      </c>
      <c r="B53" s="69">
        <f t="shared" si="6"/>
        <v>7.6298516254121154</v>
      </c>
      <c r="C53" s="22">
        <v>756.19459459459472</v>
      </c>
      <c r="D53" s="70">
        <v>9911</v>
      </c>
      <c r="E53" s="46">
        <f t="shared" si="7"/>
        <v>11.732456140350877</v>
      </c>
      <c r="F53" s="22">
        <v>107</v>
      </c>
      <c r="G53" s="70">
        <v>912</v>
      </c>
      <c r="H53" s="46">
        <f>I53/J53*100</f>
        <v>8.2002129925452607</v>
      </c>
      <c r="I53" s="22">
        <v>77</v>
      </c>
      <c r="J53" s="70">
        <v>939</v>
      </c>
      <c r="K53" s="46">
        <f t="shared" si="8"/>
        <v>6.3371356147021549</v>
      </c>
      <c r="L53" s="22">
        <v>150</v>
      </c>
      <c r="M53" s="70">
        <v>2367</v>
      </c>
      <c r="N53" s="73">
        <f t="shared" si="5"/>
        <v>9.5048258497691975</v>
      </c>
      <c r="O53" s="22">
        <v>453</v>
      </c>
      <c r="P53" s="74">
        <v>4766</v>
      </c>
      <c r="Q53" s="46">
        <f t="shared" si="9"/>
        <v>8.1672114029880643</v>
      </c>
      <c r="R53" s="47">
        <f t="shared" si="10"/>
        <v>1543.1945945945947</v>
      </c>
      <c r="S53" s="50">
        <f t="shared" si="10"/>
        <v>18895</v>
      </c>
    </row>
    <row r="54" spans="1:19" ht="15.75" thickBot="1">
      <c r="A54" s="75" t="s">
        <v>42</v>
      </c>
      <c r="B54" s="52">
        <f>C54/D54*100</f>
        <v>7.2381307626540243</v>
      </c>
      <c r="C54" s="53">
        <f>SUM(C49:C53)</f>
        <v>2926.4486486486485</v>
      </c>
      <c r="D54" s="54">
        <f>SUM(D49:D53)</f>
        <v>40431</v>
      </c>
      <c r="E54" s="55">
        <f>F54/G54*100</f>
        <v>10.712244198010747</v>
      </c>
      <c r="F54" s="53">
        <f>SUM(F49:F53)</f>
        <v>937</v>
      </c>
      <c r="G54" s="53">
        <f>SUM(G49:G53)</f>
        <v>8747</v>
      </c>
      <c r="H54" s="56">
        <f>I54/J54*100</f>
        <v>9.2006033182503781</v>
      </c>
      <c r="I54" s="53">
        <f>SUM(I49:I53)</f>
        <v>732</v>
      </c>
      <c r="J54" s="53">
        <f>SUM(J49:J53)</f>
        <v>7956</v>
      </c>
      <c r="K54" s="56">
        <f>L54/M54*100</f>
        <v>5.9553131597466571</v>
      </c>
      <c r="L54" s="53">
        <f>SUM(L49:L53)</f>
        <v>1354</v>
      </c>
      <c r="M54" s="54">
        <f>SUM(M49:M53)</f>
        <v>22736</v>
      </c>
      <c r="N54" s="76">
        <f t="shared" si="5"/>
        <v>9.7853775656604114</v>
      </c>
      <c r="O54" s="53">
        <f>SUM(O49:O53)</f>
        <v>3342</v>
      </c>
      <c r="P54" s="53">
        <f>SUM(P49:P53)</f>
        <v>34153</v>
      </c>
      <c r="Q54" s="56">
        <f t="shared" si="9"/>
        <v>8.1487495054933206</v>
      </c>
      <c r="R54" s="53">
        <f>SUM(R49:R53)</f>
        <v>9291.4486486486494</v>
      </c>
      <c r="S54" s="57">
        <f>SUM(S49:S53)</f>
        <v>114023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85</v>
      </c>
    </row>
    <row r="59" spans="1:19">
      <c r="L59" s="4"/>
    </row>
    <row r="60" spans="1:19" ht="15.75">
      <c r="L60" s="5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F32" sqref="F32"/>
    </sheetView>
  </sheetViews>
  <sheetFormatPr defaultRowHeight="15"/>
  <cols>
    <col min="1" max="1" width="22.140625" customWidth="1"/>
  </cols>
  <sheetData>
    <row r="1" spans="1:7" ht="15.75">
      <c r="A1" s="1" t="s">
        <v>87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 t="shared" ref="B5:C10" si="0">B16/B27*100</f>
        <v>6.7269076305220885</v>
      </c>
      <c r="C5" s="14">
        <f>C16/C27*100</f>
        <v>8.117573483427142</v>
      </c>
      <c r="D5" s="15">
        <f t="shared" ref="D5:D12" si="1">C5-B5</f>
        <v>1.3906658529050535</v>
      </c>
      <c r="E5" s="4"/>
      <c r="F5" s="4"/>
      <c r="G5" s="4"/>
    </row>
    <row r="6" spans="1:7">
      <c r="A6" s="12" t="s">
        <v>5</v>
      </c>
      <c r="B6" s="14">
        <f t="shared" si="0"/>
        <v>3.7960157899568534</v>
      </c>
      <c r="C6" s="14">
        <f t="shared" si="0"/>
        <v>4.8831806426160522</v>
      </c>
      <c r="D6" s="15">
        <f t="shared" si="1"/>
        <v>1.0871648526591988</v>
      </c>
      <c r="E6" s="4"/>
      <c r="F6" s="4"/>
      <c r="G6" s="4"/>
    </row>
    <row r="7" spans="1:7">
      <c r="A7" s="12" t="s">
        <v>6</v>
      </c>
      <c r="B7" s="14">
        <f t="shared" si="0"/>
        <v>12.797241597970832</v>
      </c>
      <c r="C7" s="14">
        <f t="shared" si="0"/>
        <v>9.727112676056338</v>
      </c>
      <c r="D7" s="15">
        <f t="shared" si="1"/>
        <v>-3.0701289219144936</v>
      </c>
      <c r="E7" s="4"/>
      <c r="F7" s="4"/>
      <c r="G7" s="4"/>
    </row>
    <row r="8" spans="1:7">
      <c r="A8" s="12" t="s">
        <v>7</v>
      </c>
      <c r="B8" s="14">
        <f t="shared" si="0"/>
        <v>9.3455898446049464</v>
      </c>
      <c r="C8" s="14">
        <f t="shared" si="0"/>
        <v>7.2370210976725771</v>
      </c>
      <c r="D8" s="15">
        <f t="shared" si="1"/>
        <v>-2.1085687469323693</v>
      </c>
      <c r="E8" s="4"/>
      <c r="F8" s="4"/>
      <c r="G8" s="4"/>
    </row>
    <row r="9" spans="1:7">
      <c r="A9" s="12" t="s">
        <v>8</v>
      </c>
      <c r="B9" s="14">
        <f t="shared" si="0"/>
        <v>16.36207530970195</v>
      </c>
      <c r="C9" s="14">
        <f t="shared" si="0"/>
        <v>9.7030577326415717</v>
      </c>
      <c r="D9" s="15">
        <f t="shared" si="1"/>
        <v>-6.6590175770603786</v>
      </c>
      <c r="E9" s="4"/>
      <c r="F9" s="4"/>
      <c r="G9" s="4"/>
    </row>
    <row r="10" spans="1:7">
      <c r="A10" s="12" t="s">
        <v>9</v>
      </c>
      <c r="B10" s="14">
        <f t="shared" si="0"/>
        <v>5.663737829494182</v>
      </c>
      <c r="C10" s="14">
        <f t="shared" si="0"/>
        <v>8.2526971415860313</v>
      </c>
      <c r="D10" s="15">
        <f t="shared" si="1"/>
        <v>2.5889593120918493</v>
      </c>
      <c r="E10" s="4"/>
      <c r="F10" s="4"/>
      <c r="G10" s="4"/>
    </row>
    <row r="11" spans="1:7">
      <c r="A11" s="12" t="s">
        <v>10</v>
      </c>
      <c r="B11" s="14">
        <v>6.7</v>
      </c>
      <c r="C11" s="14">
        <f>C5</f>
        <v>8.117573483427142</v>
      </c>
      <c r="D11" s="15">
        <f t="shared" si="1"/>
        <v>1.4175734834271418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9.0610933039076595</v>
      </c>
      <c r="C12" s="17">
        <f>C23/C34*100</f>
        <v>7.6587281639013867</v>
      </c>
      <c r="D12" s="18">
        <f t="shared" si="1"/>
        <v>-1.4023651400062729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469</v>
      </c>
      <c r="C16" s="20">
        <v>649</v>
      </c>
      <c r="D16" s="21">
        <f>C16-B16</f>
        <v>180</v>
      </c>
      <c r="E16" s="4"/>
      <c r="F16" s="4"/>
      <c r="G16" s="4"/>
    </row>
    <row r="17" spans="1:7">
      <c r="A17" s="12" t="s">
        <v>5</v>
      </c>
      <c r="B17" s="20">
        <v>827</v>
      </c>
      <c r="C17" s="20">
        <v>1114</v>
      </c>
      <c r="D17" s="21">
        <f t="shared" ref="D17:D23" si="3">C17-B17</f>
        <v>287</v>
      </c>
      <c r="E17" s="4"/>
      <c r="F17" s="4"/>
      <c r="G17" s="4"/>
    </row>
    <row r="18" spans="1:7">
      <c r="A18" s="12" t="s">
        <v>6</v>
      </c>
      <c r="B18" s="20">
        <v>3229</v>
      </c>
      <c r="C18" s="20">
        <v>2431</v>
      </c>
      <c r="D18" s="21">
        <f t="shared" si="3"/>
        <v>-798</v>
      </c>
      <c r="E18" s="4"/>
      <c r="F18" s="4"/>
      <c r="G18" s="20"/>
    </row>
    <row r="19" spans="1:7">
      <c r="A19" s="12" t="s">
        <v>7</v>
      </c>
      <c r="B19" s="20">
        <v>3843</v>
      </c>
      <c r="C19" s="20">
        <v>2926</v>
      </c>
      <c r="D19" s="21">
        <f t="shared" si="3"/>
        <v>-917</v>
      </c>
      <c r="E19" s="4"/>
      <c r="F19" s="4"/>
      <c r="G19" s="20"/>
    </row>
    <row r="20" spans="1:7">
      <c r="A20" s="12" t="s">
        <v>8</v>
      </c>
      <c r="B20" s="20">
        <v>1334</v>
      </c>
      <c r="C20" s="20">
        <v>879</v>
      </c>
      <c r="D20" s="21">
        <f t="shared" si="3"/>
        <v>-455</v>
      </c>
      <c r="E20" s="20"/>
      <c r="F20" s="20"/>
      <c r="G20" s="4"/>
    </row>
    <row r="21" spans="1:7">
      <c r="A21" s="12" t="s">
        <v>9</v>
      </c>
      <c r="B21" s="22">
        <v>477</v>
      </c>
      <c r="C21" s="22">
        <v>742</v>
      </c>
      <c r="D21" s="21">
        <f t="shared" si="3"/>
        <v>265</v>
      </c>
      <c r="E21" s="4"/>
      <c r="F21" s="20"/>
      <c r="G21" s="4"/>
    </row>
    <row r="22" spans="1:7">
      <c r="A22" s="12" t="s">
        <v>10</v>
      </c>
      <c r="B22" s="23">
        <f>B33*B11/100</f>
        <v>167.5</v>
      </c>
      <c r="C22" s="23">
        <f>C11/100*C33</f>
        <v>202.93933708567855</v>
      </c>
      <c r="D22" s="21">
        <f t="shared" si="3"/>
        <v>35.439337085678545</v>
      </c>
      <c r="E22" s="4"/>
      <c r="F22" s="4"/>
      <c r="G22" s="4"/>
    </row>
    <row r="23" spans="1:7">
      <c r="A23" s="8" t="s">
        <v>11</v>
      </c>
      <c r="B23" s="24">
        <f>SUM(B16:B22)</f>
        <v>10346.5</v>
      </c>
      <c r="C23" s="24">
        <f>SUM(C16:C22)</f>
        <v>8943.9393370856778</v>
      </c>
      <c r="D23" s="25">
        <f t="shared" si="3"/>
        <v>-1402.5606629143222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6972</v>
      </c>
      <c r="C27" s="20">
        <v>7995</v>
      </c>
      <c r="D27" s="21">
        <f t="shared" ref="D27:D34" si="4">C27-B27</f>
        <v>1023</v>
      </c>
      <c r="E27" s="4"/>
      <c r="F27" s="4"/>
      <c r="G27" s="20"/>
    </row>
    <row r="28" spans="1:7">
      <c r="A28" s="12" t="s">
        <v>5</v>
      </c>
      <c r="B28" s="20">
        <v>21786</v>
      </c>
      <c r="C28" s="20">
        <v>22813</v>
      </c>
      <c r="D28" s="21">
        <f t="shared" si="4"/>
        <v>1027</v>
      </c>
      <c r="E28" s="4"/>
      <c r="F28" s="4"/>
      <c r="G28" s="20"/>
    </row>
    <row r="29" spans="1:7">
      <c r="A29" s="12" t="s">
        <v>6</v>
      </c>
      <c r="B29" s="20">
        <v>25232</v>
      </c>
      <c r="C29" s="20">
        <v>24992</v>
      </c>
      <c r="D29" s="21">
        <f t="shared" si="4"/>
        <v>-240</v>
      </c>
      <c r="E29" s="4"/>
      <c r="F29" s="4"/>
      <c r="G29" s="20"/>
    </row>
    <row r="30" spans="1:7">
      <c r="A30" s="12" t="s">
        <v>7</v>
      </c>
      <c r="B30" s="20">
        <v>41121</v>
      </c>
      <c r="C30" s="20">
        <v>40431</v>
      </c>
      <c r="D30" s="21">
        <f t="shared" si="4"/>
        <v>-690</v>
      </c>
      <c r="E30" s="4"/>
      <c r="F30" s="4"/>
      <c r="G30" s="20"/>
    </row>
    <row r="31" spans="1:7">
      <c r="A31" s="12" t="s">
        <v>8</v>
      </c>
      <c r="B31" s="20">
        <v>8153</v>
      </c>
      <c r="C31" s="20">
        <v>9059</v>
      </c>
      <c r="D31" s="21">
        <f t="shared" si="4"/>
        <v>906</v>
      </c>
      <c r="E31" s="20"/>
      <c r="F31" s="20"/>
      <c r="G31" s="20"/>
    </row>
    <row r="32" spans="1:7">
      <c r="A32" s="12" t="s">
        <v>9</v>
      </c>
      <c r="B32" s="20">
        <v>8422</v>
      </c>
      <c r="C32" s="20">
        <v>8991</v>
      </c>
      <c r="D32" s="21">
        <f t="shared" si="4"/>
        <v>569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114186</v>
      </c>
      <c r="C34" s="24">
        <f>SUM(C27:C33)</f>
        <v>116781</v>
      </c>
      <c r="D34" s="25">
        <f t="shared" si="4"/>
        <v>2595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85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88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27</v>
      </c>
      <c r="C46" s="31"/>
      <c r="D46" s="32"/>
      <c r="E46" s="33" t="str">
        <f>B46</f>
        <v>UGE 27</v>
      </c>
      <c r="F46" s="31"/>
      <c r="G46" s="32"/>
      <c r="H46" s="31" t="str">
        <f>B46</f>
        <v>UGE 27</v>
      </c>
      <c r="I46" s="31"/>
      <c r="J46" s="32"/>
      <c r="K46" s="31" t="str">
        <f>B46</f>
        <v>UGE 27</v>
      </c>
      <c r="L46" s="31"/>
      <c r="M46" s="32"/>
      <c r="N46" s="31" t="str">
        <f>E46</f>
        <v>UGE 27</v>
      </c>
      <c r="O46" s="31"/>
      <c r="P46" s="32"/>
      <c r="Q46" s="31" t="str">
        <f>B46</f>
        <v>UGE 27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7.8017850719800581</v>
      </c>
      <c r="C49" s="22">
        <v>504.15135135135131</v>
      </c>
      <c r="D49" s="70">
        <v>6462</v>
      </c>
      <c r="E49" s="46">
        <f>F49/G49*100</f>
        <v>10.433162552398697</v>
      </c>
      <c r="F49" s="22">
        <v>224</v>
      </c>
      <c r="G49" s="70">
        <v>2147</v>
      </c>
      <c r="H49" s="46">
        <f>I49/J49*100</f>
        <v>9.5712429623213513</v>
      </c>
      <c r="I49" s="22">
        <v>221</v>
      </c>
      <c r="J49" s="70">
        <v>2309</v>
      </c>
      <c r="K49" s="46">
        <f>L49/M49*100</f>
        <v>4.6055702505056795</v>
      </c>
      <c r="L49" s="22">
        <v>296</v>
      </c>
      <c r="M49" s="71">
        <v>6427</v>
      </c>
      <c r="N49" s="46">
        <f t="shared" ref="N49:N54" si="5">O49/P49*100</f>
        <v>10.467015022860874</v>
      </c>
      <c r="O49" s="22">
        <v>641</v>
      </c>
      <c r="P49" s="71">
        <v>6124</v>
      </c>
      <c r="Q49" s="46">
        <f>R49/S49*100</f>
        <v>8.0367776699107392</v>
      </c>
      <c r="R49" s="47">
        <f>L49+I49+F49+C49+O49</f>
        <v>1886.1513513513514</v>
      </c>
      <c r="S49" s="50">
        <f>M49+J49+G49+D49+P49</f>
        <v>23469</v>
      </c>
    </row>
    <row r="50" spans="1:19">
      <c r="A50" s="36" t="s">
        <v>49</v>
      </c>
      <c r="B50" s="69">
        <f t="shared" ref="B50:B53" si="6">C50/D50*100</f>
        <v>7.4332971715170686</v>
      </c>
      <c r="C50" s="22">
        <v>383.3351351351352</v>
      </c>
      <c r="D50" s="70">
        <v>5157</v>
      </c>
      <c r="E50" s="46">
        <f t="shared" ref="E50:E53" si="7">F50/G50*100</f>
        <v>10.532475131655939</v>
      </c>
      <c r="F50" s="22">
        <v>180</v>
      </c>
      <c r="G50" s="70">
        <v>1709</v>
      </c>
      <c r="H50" s="46">
        <f>I50/J50*100</f>
        <v>8.1450341565948499</v>
      </c>
      <c r="I50" s="22">
        <v>155</v>
      </c>
      <c r="J50" s="70">
        <v>1903</v>
      </c>
      <c r="K50" s="46">
        <f t="shared" ref="K50:K53" si="8">L50/M50*100</f>
        <v>5.1798086440118771</v>
      </c>
      <c r="L50" s="22">
        <v>157</v>
      </c>
      <c r="M50" s="70">
        <v>3031</v>
      </c>
      <c r="N50" s="46">
        <f t="shared" si="5"/>
        <v>10.571652310101801</v>
      </c>
      <c r="O50" s="22">
        <v>675</v>
      </c>
      <c r="P50" s="70">
        <v>6385</v>
      </c>
      <c r="Q50" s="46">
        <f t="shared" ref="Q50:Q54" si="9">R50/S50*100</f>
        <v>8.5253513067645592</v>
      </c>
      <c r="R50" s="47">
        <f t="shared" ref="R50:S53" si="10">L50+I50+F50+C50+O50</f>
        <v>1550.3351351351353</v>
      </c>
      <c r="S50" s="50">
        <f t="shared" si="10"/>
        <v>18185</v>
      </c>
    </row>
    <row r="51" spans="1:19">
      <c r="A51" s="72" t="s">
        <v>50</v>
      </c>
      <c r="B51" s="69">
        <f t="shared" si="6"/>
        <v>6.4986210700496416</v>
      </c>
      <c r="C51" s="22">
        <v>605.02162162162165</v>
      </c>
      <c r="D51" s="70">
        <v>9310</v>
      </c>
      <c r="E51" s="46">
        <f t="shared" si="7"/>
        <v>6.4430714916151803</v>
      </c>
      <c r="F51" s="22">
        <v>146</v>
      </c>
      <c r="G51" s="70">
        <v>2266</v>
      </c>
      <c r="H51" s="46">
        <f t="shared" ref="H51:H52" si="11">I51/J51*100</f>
        <v>7.3714285714285719</v>
      </c>
      <c r="I51" s="22">
        <v>129</v>
      </c>
      <c r="J51" s="70">
        <v>1750</v>
      </c>
      <c r="K51" s="46">
        <f t="shared" si="8"/>
        <v>4.7592897675269992</v>
      </c>
      <c r="L51" s="10">
        <v>260</v>
      </c>
      <c r="M51" s="70">
        <v>5463</v>
      </c>
      <c r="N51" s="46">
        <f t="shared" si="5"/>
        <v>9.9728228760486832</v>
      </c>
      <c r="O51" s="22">
        <v>844</v>
      </c>
      <c r="P51" s="70">
        <v>8463</v>
      </c>
      <c r="Q51" s="46">
        <f t="shared" si="9"/>
        <v>7.2802789579539908</v>
      </c>
      <c r="R51" s="47">
        <f t="shared" si="10"/>
        <v>1984.0216216216218</v>
      </c>
      <c r="S51" s="50">
        <f t="shared" si="10"/>
        <v>27252</v>
      </c>
    </row>
    <row r="52" spans="1:19">
      <c r="A52" s="36" t="s">
        <v>51</v>
      </c>
      <c r="B52" s="69">
        <f t="shared" si="6"/>
        <v>7.0664784271290371</v>
      </c>
      <c r="C52" s="22">
        <v>677.745945945946</v>
      </c>
      <c r="D52" s="70">
        <v>9591</v>
      </c>
      <c r="E52" s="46">
        <f t="shared" si="7"/>
        <v>5.8401639344262302</v>
      </c>
      <c r="F52" s="22">
        <v>114</v>
      </c>
      <c r="G52" s="70">
        <v>1952</v>
      </c>
      <c r="H52" s="46">
        <f t="shared" si="11"/>
        <v>7.1691176470588234</v>
      </c>
      <c r="I52" s="22">
        <v>78</v>
      </c>
      <c r="J52" s="70">
        <v>1088</v>
      </c>
      <c r="K52" s="46">
        <f t="shared" si="8"/>
        <v>5.0081654872074033</v>
      </c>
      <c r="L52" s="10">
        <v>276</v>
      </c>
      <c r="M52" s="70">
        <v>5511</v>
      </c>
      <c r="N52" s="46">
        <f t="shared" si="5"/>
        <v>8.1544549706199785</v>
      </c>
      <c r="O52" s="22">
        <v>680</v>
      </c>
      <c r="P52" s="70">
        <v>8339</v>
      </c>
      <c r="Q52" s="46">
        <f t="shared" si="9"/>
        <v>6.8945506058908119</v>
      </c>
      <c r="R52" s="47">
        <f t="shared" si="10"/>
        <v>1825.745945945946</v>
      </c>
      <c r="S52" s="50">
        <f t="shared" si="10"/>
        <v>26481</v>
      </c>
    </row>
    <row r="53" spans="1:19" ht="15.75" thickBot="1">
      <c r="A53" s="41" t="s">
        <v>52</v>
      </c>
      <c r="B53" s="69">
        <f t="shared" si="6"/>
        <v>7.6298516254121154</v>
      </c>
      <c r="C53" s="22">
        <v>756.19459459459472</v>
      </c>
      <c r="D53" s="70">
        <v>9911</v>
      </c>
      <c r="E53" s="46">
        <f t="shared" si="7"/>
        <v>8.5059978189749188</v>
      </c>
      <c r="F53" s="22">
        <v>78</v>
      </c>
      <c r="G53" s="70">
        <v>917</v>
      </c>
      <c r="H53" s="46">
        <f>I53/J53*100</f>
        <v>6.9841269841269842</v>
      </c>
      <c r="I53" s="22">
        <v>66</v>
      </c>
      <c r="J53" s="70">
        <v>945</v>
      </c>
      <c r="K53" s="46">
        <f t="shared" si="8"/>
        <v>5.249895002099958</v>
      </c>
      <c r="L53" s="22">
        <v>125</v>
      </c>
      <c r="M53" s="70">
        <v>2381</v>
      </c>
      <c r="N53" s="73">
        <f t="shared" si="5"/>
        <v>9.9156118143459917</v>
      </c>
      <c r="O53" s="22">
        <v>470</v>
      </c>
      <c r="P53" s="74">
        <v>4740</v>
      </c>
      <c r="Q53" s="46">
        <f t="shared" si="9"/>
        <v>7.9135947633883497</v>
      </c>
      <c r="R53" s="47">
        <f t="shared" si="10"/>
        <v>1495.1945945945947</v>
      </c>
      <c r="S53" s="50">
        <f t="shared" si="10"/>
        <v>18894</v>
      </c>
    </row>
    <row r="54" spans="1:19" ht="15.75" thickBot="1">
      <c r="A54" s="75" t="s">
        <v>42</v>
      </c>
      <c r="B54" s="52">
        <f>C54/D54*100</f>
        <v>7.2381307626540243</v>
      </c>
      <c r="C54" s="53">
        <f>SUM(C49:C53)</f>
        <v>2926.4486486486485</v>
      </c>
      <c r="D54" s="54">
        <f>SUM(D49:D53)</f>
        <v>40431</v>
      </c>
      <c r="E54" s="55">
        <f>F54/G54*100</f>
        <v>8.2526971415860313</v>
      </c>
      <c r="F54" s="53">
        <f>SUM(F49:F53)</f>
        <v>742</v>
      </c>
      <c r="G54" s="53">
        <f>SUM(G49:G53)</f>
        <v>8991</v>
      </c>
      <c r="H54" s="56">
        <f>I54/J54*100</f>
        <v>8.117573483427142</v>
      </c>
      <c r="I54" s="53">
        <f>SUM(I49:I53)</f>
        <v>649</v>
      </c>
      <c r="J54" s="53">
        <f>SUM(J49:J53)</f>
        <v>7995</v>
      </c>
      <c r="K54" s="56">
        <f>L54/M54*100</f>
        <v>4.8831806426160522</v>
      </c>
      <c r="L54" s="53">
        <f>SUM(L49:L53)</f>
        <v>1114</v>
      </c>
      <c r="M54" s="54">
        <f>SUM(M49:M53)</f>
        <v>22813</v>
      </c>
      <c r="N54" s="76">
        <f t="shared" si="5"/>
        <v>9.7207130480749466</v>
      </c>
      <c r="O54" s="53">
        <f>SUM(O49:O53)</f>
        <v>3310</v>
      </c>
      <c r="P54" s="53">
        <f>SUM(P49:P53)</f>
        <v>34051</v>
      </c>
      <c r="Q54" s="56">
        <f t="shared" si="9"/>
        <v>7.6490830922451236</v>
      </c>
      <c r="R54" s="53">
        <f>SUM(R49:R53)</f>
        <v>8741.4486486486494</v>
      </c>
      <c r="S54" s="57">
        <f>SUM(S49:S53)</f>
        <v>114281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85</v>
      </c>
    </row>
    <row r="59" spans="1:19">
      <c r="L59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F38" sqref="F38"/>
    </sheetView>
  </sheetViews>
  <sheetFormatPr defaultRowHeight="15"/>
  <cols>
    <col min="1" max="1" width="22.140625" customWidth="1"/>
  </cols>
  <sheetData>
    <row r="1" spans="1:7" ht="15.75">
      <c r="A1" s="1" t="s">
        <v>90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 t="shared" ref="B5:C10" si="0">B16/B27*100</f>
        <v>6.1934185946256646</v>
      </c>
      <c r="C5" s="14">
        <f>C16/C27*100</f>
        <v>8.117573483427142</v>
      </c>
      <c r="D5" s="15">
        <f t="shared" ref="D5:D12" si="1">C5-B5</f>
        <v>1.9241548888014774</v>
      </c>
      <c r="E5" s="4"/>
      <c r="F5" s="4"/>
      <c r="G5" s="4"/>
    </row>
    <row r="6" spans="1:7">
      <c r="A6" s="12" t="s">
        <v>5</v>
      </c>
      <c r="B6" s="14">
        <f t="shared" si="0"/>
        <v>3.7960157899568534</v>
      </c>
      <c r="C6" s="14">
        <f t="shared" si="0"/>
        <v>4.8831806426160522</v>
      </c>
      <c r="D6" s="15">
        <f t="shared" si="1"/>
        <v>1.0871648526591988</v>
      </c>
      <c r="E6" s="4"/>
      <c r="F6" s="4"/>
      <c r="G6" s="4"/>
    </row>
    <row r="7" spans="1:7">
      <c r="A7" s="12" t="s">
        <v>6</v>
      </c>
      <c r="B7" s="14">
        <f t="shared" si="0"/>
        <v>12.714013950539</v>
      </c>
      <c r="C7" s="14">
        <f t="shared" si="0"/>
        <v>9.4298686166579611</v>
      </c>
      <c r="D7" s="15">
        <f t="shared" si="1"/>
        <v>-3.2841453338810389</v>
      </c>
      <c r="E7" s="4"/>
      <c r="F7" s="4"/>
      <c r="G7" s="4"/>
    </row>
    <row r="8" spans="1:7">
      <c r="A8" s="12" t="s">
        <v>7</v>
      </c>
      <c r="B8" s="14">
        <f t="shared" si="0"/>
        <v>6.7862183074602163</v>
      </c>
      <c r="C8" s="14">
        <f t="shared" si="0"/>
        <v>7.2370210976725771</v>
      </c>
      <c r="D8" s="15">
        <f t="shared" si="1"/>
        <v>0.4508027902123608</v>
      </c>
      <c r="E8" s="4"/>
      <c r="F8" s="4"/>
      <c r="G8" s="4"/>
    </row>
    <row r="9" spans="1:7">
      <c r="A9" s="12" t="s">
        <v>8</v>
      </c>
      <c r="B9" s="14">
        <f t="shared" si="0"/>
        <v>16.153563105605297</v>
      </c>
      <c r="C9" s="14">
        <f t="shared" si="0"/>
        <v>9.5127353266888157</v>
      </c>
      <c r="D9" s="15">
        <f t="shared" si="1"/>
        <v>-6.6408277789164813</v>
      </c>
      <c r="E9" s="4"/>
      <c r="F9" s="4"/>
      <c r="G9" s="4"/>
    </row>
    <row r="10" spans="1:7">
      <c r="A10" s="12" t="s">
        <v>9</v>
      </c>
      <c r="B10" s="14">
        <f t="shared" si="0"/>
        <v>4.9880668257756566</v>
      </c>
      <c r="C10" s="14">
        <f t="shared" si="0"/>
        <v>8.2526971415860313</v>
      </c>
      <c r="D10" s="15">
        <f t="shared" si="1"/>
        <v>3.2646303158103747</v>
      </c>
      <c r="E10" s="4"/>
      <c r="F10" s="4"/>
      <c r="G10" s="4"/>
    </row>
    <row r="11" spans="1:7">
      <c r="A11" s="12" t="s">
        <v>10</v>
      </c>
      <c r="B11" s="14">
        <v>6.2</v>
      </c>
      <c r="C11" s="14">
        <f>C5</f>
        <v>8.117573483427142</v>
      </c>
      <c r="D11" s="15">
        <f t="shared" si="1"/>
        <v>1.9175734834271418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8.0143372944929361</v>
      </c>
      <c r="C12" s="17">
        <f>C23/C34*100</f>
        <v>7.5782384221773675</v>
      </c>
      <c r="D12" s="18">
        <f t="shared" si="1"/>
        <v>-0.43609887231556854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431</v>
      </c>
      <c r="C16" s="20">
        <v>649</v>
      </c>
      <c r="D16" s="21">
        <f>C16-B16</f>
        <v>218</v>
      </c>
      <c r="E16" s="4"/>
      <c r="F16" s="4"/>
      <c r="G16" s="4"/>
    </row>
    <row r="17" spans="1:7">
      <c r="A17" s="12" t="s">
        <v>5</v>
      </c>
      <c r="B17" s="20">
        <v>827</v>
      </c>
      <c r="C17" s="20">
        <v>1114</v>
      </c>
      <c r="D17" s="21">
        <f t="shared" ref="D17:D23" si="3">C17-B17</f>
        <v>287</v>
      </c>
      <c r="E17" s="4"/>
      <c r="F17" s="4"/>
      <c r="G17" s="4"/>
    </row>
    <row r="18" spans="1:7">
      <c r="A18" s="12" t="s">
        <v>6</v>
      </c>
      <c r="B18" s="20">
        <v>3208</v>
      </c>
      <c r="C18" s="20">
        <v>2347</v>
      </c>
      <c r="D18" s="21">
        <f t="shared" si="3"/>
        <v>-861</v>
      </c>
      <c r="E18" s="4"/>
      <c r="F18" s="4"/>
      <c r="G18" s="20"/>
    </row>
    <row r="19" spans="1:7">
      <c r="A19" s="12" t="s">
        <v>7</v>
      </c>
      <c r="B19" s="20">
        <v>2789</v>
      </c>
      <c r="C19" s="20">
        <v>2926</v>
      </c>
      <c r="D19" s="21">
        <f t="shared" si="3"/>
        <v>137</v>
      </c>
      <c r="E19" s="4"/>
      <c r="F19" s="4"/>
      <c r="G19" s="20"/>
    </row>
    <row r="20" spans="1:7">
      <c r="A20" s="12" t="s">
        <v>8</v>
      </c>
      <c r="B20" s="20">
        <v>1317</v>
      </c>
      <c r="C20" s="20">
        <v>859</v>
      </c>
      <c r="D20" s="21">
        <f t="shared" si="3"/>
        <v>-458</v>
      </c>
      <c r="E20" s="20"/>
      <c r="F20" s="20"/>
      <c r="G20" s="4"/>
    </row>
    <row r="21" spans="1:7">
      <c r="A21" s="12" t="s">
        <v>9</v>
      </c>
      <c r="B21" s="22">
        <v>418</v>
      </c>
      <c r="C21" s="22">
        <v>742</v>
      </c>
      <c r="D21" s="21">
        <f t="shared" si="3"/>
        <v>324</v>
      </c>
      <c r="E21" s="4"/>
      <c r="F21" s="20"/>
      <c r="G21" s="4"/>
    </row>
    <row r="22" spans="1:7">
      <c r="A22" s="12" t="s">
        <v>10</v>
      </c>
      <c r="B22" s="23">
        <f>B33*B11/100</f>
        <v>155</v>
      </c>
      <c r="C22" s="23">
        <f>C11/100*C33</f>
        <v>202.93933708567855</v>
      </c>
      <c r="D22" s="21">
        <f t="shared" si="3"/>
        <v>47.939337085678545</v>
      </c>
      <c r="E22" s="4"/>
      <c r="F22" s="4"/>
      <c r="G22" s="4"/>
    </row>
    <row r="23" spans="1:7">
      <c r="A23" s="8" t="s">
        <v>11</v>
      </c>
      <c r="B23" s="24">
        <f>SUM(B16:B22)</f>
        <v>9145</v>
      </c>
      <c r="C23" s="24">
        <f>SUM(C16:C22)</f>
        <v>8839.9393370856778</v>
      </c>
      <c r="D23" s="25">
        <f t="shared" si="3"/>
        <v>-305.06066291432217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6959</v>
      </c>
      <c r="C27" s="20">
        <v>7995</v>
      </c>
      <c r="D27" s="21">
        <f t="shared" ref="D27:D34" si="4">C27-B27</f>
        <v>1036</v>
      </c>
      <c r="E27" s="4"/>
      <c r="F27" s="4"/>
      <c r="G27" s="20"/>
    </row>
    <row r="28" spans="1:7">
      <c r="A28" s="12" t="s">
        <v>5</v>
      </c>
      <c r="B28" s="20">
        <v>21786</v>
      </c>
      <c r="C28" s="20">
        <v>22813</v>
      </c>
      <c r="D28" s="21">
        <f t="shared" si="4"/>
        <v>1027</v>
      </c>
      <c r="E28" s="4"/>
      <c r="F28" s="4"/>
      <c r="G28" s="20"/>
    </row>
    <row r="29" spans="1:7">
      <c r="A29" s="12" t="s">
        <v>6</v>
      </c>
      <c r="B29" s="20">
        <v>25232</v>
      </c>
      <c r="C29" s="20">
        <v>24889</v>
      </c>
      <c r="D29" s="21">
        <f t="shared" si="4"/>
        <v>-343</v>
      </c>
      <c r="E29" s="4"/>
      <c r="F29" s="4"/>
      <c r="G29" s="20"/>
    </row>
    <row r="30" spans="1:7">
      <c r="A30" s="12" t="s">
        <v>7</v>
      </c>
      <c r="B30" s="20">
        <v>41098</v>
      </c>
      <c r="C30" s="20">
        <v>40431</v>
      </c>
      <c r="D30" s="21">
        <f t="shared" si="4"/>
        <v>-667</v>
      </c>
      <c r="E30" s="4"/>
      <c r="F30" s="4"/>
      <c r="G30" s="20"/>
    </row>
    <row r="31" spans="1:7">
      <c r="A31" s="12" t="s">
        <v>8</v>
      </c>
      <c r="B31" s="20">
        <v>8153</v>
      </c>
      <c r="C31" s="20">
        <v>9030</v>
      </c>
      <c r="D31" s="21">
        <f t="shared" si="4"/>
        <v>877</v>
      </c>
      <c r="E31" s="20"/>
      <c r="F31" s="20"/>
      <c r="G31" s="20"/>
    </row>
    <row r="32" spans="1:7">
      <c r="A32" s="12" t="s">
        <v>9</v>
      </c>
      <c r="B32" s="20">
        <v>8380</v>
      </c>
      <c r="C32" s="20">
        <v>8991</v>
      </c>
      <c r="D32" s="21">
        <f t="shared" si="4"/>
        <v>611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114108</v>
      </c>
      <c r="C34" s="24">
        <f>SUM(C27:C33)</f>
        <v>116649</v>
      </c>
      <c r="D34" s="25">
        <f t="shared" si="4"/>
        <v>2541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85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91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29</v>
      </c>
      <c r="C46" s="31"/>
      <c r="D46" s="32"/>
      <c r="E46" s="33" t="str">
        <f>B46</f>
        <v>UGE 29</v>
      </c>
      <c r="F46" s="31"/>
      <c r="G46" s="32"/>
      <c r="H46" s="31" t="str">
        <f>B46</f>
        <v>UGE 29</v>
      </c>
      <c r="I46" s="31"/>
      <c r="J46" s="32"/>
      <c r="K46" s="31" t="str">
        <f>B46</f>
        <v>UGE 29</v>
      </c>
      <c r="L46" s="31"/>
      <c r="M46" s="32"/>
      <c r="N46" s="31" t="str">
        <f>E46</f>
        <v>UGE 29</v>
      </c>
      <c r="O46" s="31"/>
      <c r="P46" s="32"/>
      <c r="Q46" s="31" t="str">
        <f>B46</f>
        <v>UGE 29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7.8017850719800581</v>
      </c>
      <c r="C49" s="22">
        <v>504.15135135135131</v>
      </c>
      <c r="D49" s="70">
        <v>6462</v>
      </c>
      <c r="E49" s="46">
        <f>F49/G49*100</f>
        <v>10.433162552398697</v>
      </c>
      <c r="F49" s="22">
        <v>224</v>
      </c>
      <c r="G49" s="70">
        <v>2147</v>
      </c>
      <c r="H49" s="46">
        <f>I49/J49*100</f>
        <v>9.5712429623213513</v>
      </c>
      <c r="I49" s="22">
        <v>221</v>
      </c>
      <c r="J49" s="70">
        <v>2309</v>
      </c>
      <c r="K49" s="46">
        <f>L49/M49*100</f>
        <v>4.6055702505056795</v>
      </c>
      <c r="L49" s="22">
        <v>296</v>
      </c>
      <c r="M49" s="71">
        <v>6427</v>
      </c>
      <c r="N49" s="46">
        <f t="shared" ref="N49:N54" si="5">O49/P49*100</f>
        <v>10.428641813105601</v>
      </c>
      <c r="O49" s="22">
        <v>635</v>
      </c>
      <c r="P49" s="71">
        <v>6089</v>
      </c>
      <c r="Q49" s="46">
        <f>R49/S49*100</f>
        <v>8.0231772268983157</v>
      </c>
      <c r="R49" s="47">
        <f>L49+I49+F49+C49+O49</f>
        <v>1880.1513513513514</v>
      </c>
      <c r="S49" s="50">
        <f>M49+J49+G49+D49+P49</f>
        <v>23434</v>
      </c>
    </row>
    <row r="50" spans="1:19">
      <c r="A50" s="36" t="s">
        <v>49</v>
      </c>
      <c r="B50" s="69">
        <f t="shared" ref="B50:B53" si="6">C50/D50*100</f>
        <v>7.4332971715170686</v>
      </c>
      <c r="C50" s="22">
        <v>383.3351351351352</v>
      </c>
      <c r="D50" s="70">
        <v>5157</v>
      </c>
      <c r="E50" s="46">
        <f t="shared" ref="E50:E53" si="7">F50/G50*100</f>
        <v>10.532475131655939</v>
      </c>
      <c r="F50" s="22">
        <v>180</v>
      </c>
      <c r="G50" s="70">
        <v>1709</v>
      </c>
      <c r="H50" s="46">
        <f>I50/J50*100</f>
        <v>8.1450341565948499</v>
      </c>
      <c r="I50" s="22">
        <v>155</v>
      </c>
      <c r="J50" s="70">
        <v>1903</v>
      </c>
      <c r="K50" s="46">
        <f t="shared" ref="K50:K53" si="8">L50/M50*100</f>
        <v>5.1798086440118771</v>
      </c>
      <c r="L50" s="22">
        <v>157</v>
      </c>
      <c r="M50" s="70">
        <v>3031</v>
      </c>
      <c r="N50" s="46">
        <f t="shared" si="5"/>
        <v>10.110062893081761</v>
      </c>
      <c r="O50" s="22">
        <v>643</v>
      </c>
      <c r="P50" s="70">
        <v>6360</v>
      </c>
      <c r="Q50" s="46">
        <f t="shared" ref="Q50:Q54" si="9">R50/S50*100</f>
        <v>8.3608762947970003</v>
      </c>
      <c r="R50" s="47">
        <f t="shared" ref="R50:S53" si="10">L50+I50+F50+C50+O50</f>
        <v>1518.3351351351353</v>
      </c>
      <c r="S50" s="50">
        <f t="shared" si="10"/>
        <v>18160</v>
      </c>
    </row>
    <row r="51" spans="1:19">
      <c r="A51" s="72" t="s">
        <v>50</v>
      </c>
      <c r="B51" s="69">
        <f t="shared" si="6"/>
        <v>6.4986210700496416</v>
      </c>
      <c r="C51" s="22">
        <v>605.02162162162165</v>
      </c>
      <c r="D51" s="70">
        <v>9310</v>
      </c>
      <c r="E51" s="46">
        <f t="shared" si="7"/>
        <v>6.4430714916151803</v>
      </c>
      <c r="F51" s="22">
        <v>146</v>
      </c>
      <c r="G51" s="70">
        <v>2266</v>
      </c>
      <c r="H51" s="46">
        <f t="shared" ref="H51:H52" si="11">I51/J51*100</f>
        <v>7.3714285714285719</v>
      </c>
      <c r="I51" s="22">
        <v>129</v>
      </c>
      <c r="J51" s="70">
        <v>1750</v>
      </c>
      <c r="K51" s="46">
        <f t="shared" si="8"/>
        <v>4.7592897675269992</v>
      </c>
      <c r="L51" s="10">
        <v>260</v>
      </c>
      <c r="M51" s="70">
        <v>5463</v>
      </c>
      <c r="N51" s="46">
        <f t="shared" si="5"/>
        <v>9.7144888046439988</v>
      </c>
      <c r="O51" s="22">
        <v>820</v>
      </c>
      <c r="P51" s="70">
        <v>8441</v>
      </c>
      <c r="Q51" s="46">
        <f t="shared" si="9"/>
        <v>7.1980228484084527</v>
      </c>
      <c r="R51" s="47">
        <f t="shared" si="10"/>
        <v>1960.0216216216218</v>
      </c>
      <c r="S51" s="50">
        <f t="shared" si="10"/>
        <v>27230</v>
      </c>
    </row>
    <row r="52" spans="1:19">
      <c r="A52" s="36" t="s">
        <v>51</v>
      </c>
      <c r="B52" s="69">
        <f t="shared" si="6"/>
        <v>7.0664784271290371</v>
      </c>
      <c r="C52" s="22">
        <v>677.745945945946</v>
      </c>
      <c r="D52" s="70">
        <v>9591</v>
      </c>
      <c r="E52" s="46">
        <f t="shared" si="7"/>
        <v>5.8401639344262302</v>
      </c>
      <c r="F52" s="22">
        <v>114</v>
      </c>
      <c r="G52" s="70">
        <v>1952</v>
      </c>
      <c r="H52" s="46">
        <f t="shared" si="11"/>
        <v>7.1691176470588234</v>
      </c>
      <c r="I52" s="22">
        <v>78</v>
      </c>
      <c r="J52" s="70">
        <v>1088</v>
      </c>
      <c r="K52" s="46">
        <f t="shared" si="8"/>
        <v>5.0081654872074033</v>
      </c>
      <c r="L52" s="10">
        <v>276</v>
      </c>
      <c r="M52" s="70">
        <v>5511</v>
      </c>
      <c r="N52" s="46">
        <f t="shared" si="5"/>
        <v>7.745039085989176</v>
      </c>
      <c r="O52" s="22">
        <v>644</v>
      </c>
      <c r="P52" s="70">
        <v>8315</v>
      </c>
      <c r="Q52" s="46">
        <f t="shared" si="9"/>
        <v>6.7647350264427031</v>
      </c>
      <c r="R52" s="47">
        <f t="shared" si="10"/>
        <v>1789.745945945946</v>
      </c>
      <c r="S52" s="50">
        <f t="shared" si="10"/>
        <v>26457</v>
      </c>
    </row>
    <row r="53" spans="1:19" ht="15.75" thickBot="1">
      <c r="A53" s="41" t="s">
        <v>52</v>
      </c>
      <c r="B53" s="69">
        <f t="shared" si="6"/>
        <v>7.6298516254121154</v>
      </c>
      <c r="C53" s="22">
        <v>756.19459459459472</v>
      </c>
      <c r="D53" s="70">
        <v>9911</v>
      </c>
      <c r="E53" s="46">
        <f t="shared" si="7"/>
        <v>8.5059978189749188</v>
      </c>
      <c r="F53" s="22">
        <v>78</v>
      </c>
      <c r="G53" s="70">
        <v>917</v>
      </c>
      <c r="H53" s="46">
        <f>I53/J53*100</f>
        <v>6.9841269841269842</v>
      </c>
      <c r="I53" s="22">
        <v>66</v>
      </c>
      <c r="J53" s="70">
        <v>945</v>
      </c>
      <c r="K53" s="46">
        <f t="shared" si="8"/>
        <v>5.249895002099958</v>
      </c>
      <c r="L53" s="22">
        <v>125</v>
      </c>
      <c r="M53" s="70">
        <v>2381</v>
      </c>
      <c r="N53" s="73">
        <f t="shared" si="5"/>
        <v>9.8430207891387358</v>
      </c>
      <c r="O53" s="22">
        <v>464</v>
      </c>
      <c r="P53" s="74">
        <v>4714</v>
      </c>
      <c r="Q53" s="46">
        <f t="shared" si="9"/>
        <v>7.8926997805522303</v>
      </c>
      <c r="R53" s="47">
        <f t="shared" si="10"/>
        <v>1489.1945945945947</v>
      </c>
      <c r="S53" s="50">
        <f t="shared" si="10"/>
        <v>18868</v>
      </c>
    </row>
    <row r="54" spans="1:19" ht="15.75" thickBot="1">
      <c r="A54" s="75" t="s">
        <v>42</v>
      </c>
      <c r="B54" s="52">
        <f>C54/D54*100</f>
        <v>7.2381307626540243</v>
      </c>
      <c r="C54" s="53">
        <f>SUM(C49:C53)</f>
        <v>2926.4486486486485</v>
      </c>
      <c r="D54" s="54">
        <f>SUM(D49:D53)</f>
        <v>40431</v>
      </c>
      <c r="E54" s="55">
        <f>F54/G54*100</f>
        <v>8.2526971415860313</v>
      </c>
      <c r="F54" s="53">
        <f>SUM(F49:F53)</f>
        <v>742</v>
      </c>
      <c r="G54" s="53">
        <f>SUM(G49:G53)</f>
        <v>8991</v>
      </c>
      <c r="H54" s="56">
        <f>I54/J54*100</f>
        <v>8.117573483427142</v>
      </c>
      <c r="I54" s="53">
        <f>SUM(I49:I53)</f>
        <v>649</v>
      </c>
      <c r="J54" s="53">
        <f>SUM(J49:J53)</f>
        <v>7995</v>
      </c>
      <c r="K54" s="56">
        <f>L54/M54*100</f>
        <v>4.8831806426160522</v>
      </c>
      <c r="L54" s="53">
        <f>SUM(L49:L53)</f>
        <v>1114</v>
      </c>
      <c r="M54" s="54">
        <f>SUM(M49:M53)</f>
        <v>22813</v>
      </c>
      <c r="N54" s="76">
        <f t="shared" si="5"/>
        <v>9.4519295969810422</v>
      </c>
      <c r="O54" s="53">
        <f>SUM(O49:O53)</f>
        <v>3206</v>
      </c>
      <c r="P54" s="53">
        <f>SUM(P49:P53)</f>
        <v>33919</v>
      </c>
      <c r="Q54" s="56">
        <f t="shared" si="9"/>
        <v>7.5668193752452053</v>
      </c>
      <c r="R54" s="53">
        <f>SUM(R49:R53)</f>
        <v>8637.4486486486494</v>
      </c>
      <c r="S54" s="57">
        <f>SUM(S49:S53)</f>
        <v>114149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85</v>
      </c>
    </row>
    <row r="59" spans="1:19">
      <c r="L59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F36" sqref="F36"/>
    </sheetView>
  </sheetViews>
  <sheetFormatPr defaultRowHeight="15"/>
  <cols>
    <col min="1" max="1" width="22.140625" customWidth="1"/>
  </cols>
  <sheetData>
    <row r="1" spans="1:7" ht="15.75">
      <c r="A1" s="1" t="s">
        <v>92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6.4078778364492646</v>
      </c>
      <c r="C5" s="14">
        <f>C16/C27*100</f>
        <v>7.002731561956792</v>
      </c>
      <c r="D5" s="15">
        <f t="shared" ref="D5:D12" si="0">C5-B5</f>
        <v>0.59485372550752746</v>
      </c>
      <c r="E5" s="4"/>
      <c r="F5" s="4"/>
      <c r="G5" s="4"/>
    </row>
    <row r="6" spans="1:7">
      <c r="A6" s="12" t="s">
        <v>5</v>
      </c>
      <c r="B6" s="14">
        <f>B17/B28*100</f>
        <v>3.2287569742979971</v>
      </c>
      <c r="C6" s="14">
        <f t="shared" ref="C6:C10" si="1">C17/C28*100</f>
        <v>4.2459417001221853</v>
      </c>
      <c r="D6" s="15">
        <f t="shared" si="0"/>
        <v>1.0171847258241882</v>
      </c>
      <c r="E6" s="4"/>
      <c r="F6" s="4"/>
      <c r="G6" s="4"/>
    </row>
    <row r="7" spans="1:7">
      <c r="A7" s="12" t="s">
        <v>6</v>
      </c>
      <c r="B7" s="14">
        <f>B18/B29*100</f>
        <v>12.361969304365159</v>
      </c>
      <c r="C7" s="14">
        <f t="shared" si="1"/>
        <v>9.9073442701857122</v>
      </c>
      <c r="D7" s="15">
        <f t="shared" si="0"/>
        <v>-2.4546250341794469</v>
      </c>
      <c r="E7" s="4"/>
      <c r="F7" s="4"/>
      <c r="G7" s="4"/>
    </row>
    <row r="8" spans="1:7">
      <c r="A8" s="12" t="s">
        <v>7</v>
      </c>
      <c r="B8" s="14">
        <f>B19/B30*100</f>
        <v>8.5016876192339677</v>
      </c>
      <c r="C8" s="14">
        <f t="shared" si="1"/>
        <v>7.6537076139609983</v>
      </c>
      <c r="D8" s="15">
        <f t="shared" si="0"/>
        <v>-0.84798000527296935</v>
      </c>
      <c r="E8" s="4"/>
      <c r="F8" s="4"/>
      <c r="G8" s="4"/>
    </row>
    <row r="9" spans="1:7">
      <c r="A9" s="12" t="s">
        <v>8</v>
      </c>
      <c r="B9" s="14">
        <f>B20/B31*100</f>
        <v>15.648949320148331</v>
      </c>
      <c r="C9" s="14">
        <f t="shared" si="1"/>
        <v>9.9922540666150272</v>
      </c>
      <c r="D9" s="15">
        <f t="shared" si="0"/>
        <v>-5.6566952535333037</v>
      </c>
      <c r="E9" s="4"/>
      <c r="F9" s="4"/>
      <c r="G9" s="4"/>
    </row>
    <row r="10" spans="1:7">
      <c r="A10" s="12" t="s">
        <v>9</v>
      </c>
      <c r="B10" s="14">
        <f>B21/B32*100</f>
        <v>5.3918644876535842</v>
      </c>
      <c r="C10" s="14">
        <f t="shared" si="1"/>
        <v>6.2597287080275743</v>
      </c>
      <c r="D10" s="15">
        <f t="shared" si="0"/>
        <v>0.86786422037399014</v>
      </c>
      <c r="E10" s="4"/>
      <c r="F10" s="4"/>
      <c r="G10" s="4"/>
    </row>
    <row r="11" spans="1:7">
      <c r="A11" s="12" t="s">
        <v>10</v>
      </c>
      <c r="B11" s="14">
        <v>6.4</v>
      </c>
      <c r="C11" s="14">
        <f>C5</f>
        <v>7.002731561956792</v>
      </c>
      <c r="D11" s="15">
        <f t="shared" si="0"/>
        <v>0.60273156195679167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8.443378405686321</v>
      </c>
      <c r="C12" s="17">
        <f>C23/C34*100</f>
        <v>7.4807547447864122</v>
      </c>
      <c r="D12" s="18">
        <f t="shared" si="0"/>
        <v>-0.96262366089990881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449</v>
      </c>
      <c r="C16" s="20">
        <v>564</v>
      </c>
      <c r="D16" s="21">
        <f>C16-B16</f>
        <v>115</v>
      </c>
      <c r="E16" s="4"/>
      <c r="F16" s="4"/>
      <c r="G16" s="4"/>
    </row>
    <row r="17" spans="1:7">
      <c r="A17" s="12" t="s">
        <v>5</v>
      </c>
      <c r="B17" s="20">
        <v>706</v>
      </c>
      <c r="C17" s="20">
        <v>973</v>
      </c>
      <c r="D17" s="21">
        <f t="shared" ref="D17:D23" si="3">C17-B17</f>
        <v>267</v>
      </c>
      <c r="E17" s="4"/>
      <c r="F17" s="4"/>
      <c r="G17" s="4"/>
    </row>
    <row r="18" spans="1:7">
      <c r="A18" s="12" t="s">
        <v>6</v>
      </c>
      <c r="B18" s="20">
        <v>3101</v>
      </c>
      <c r="C18" s="20">
        <v>2470</v>
      </c>
      <c r="D18" s="21">
        <f t="shared" si="3"/>
        <v>-631</v>
      </c>
      <c r="E18" s="4"/>
      <c r="F18" s="4"/>
      <c r="G18" s="20"/>
    </row>
    <row r="19" spans="1:7">
      <c r="A19" s="12" t="s">
        <v>7</v>
      </c>
      <c r="B19" s="20">
        <v>3476</v>
      </c>
      <c r="C19" s="20">
        <v>3081</v>
      </c>
      <c r="D19" s="21">
        <f t="shared" si="3"/>
        <v>-395</v>
      </c>
      <c r="E19" s="4"/>
      <c r="F19" s="4"/>
      <c r="G19" s="20"/>
    </row>
    <row r="20" spans="1:7">
      <c r="A20" s="12" t="s">
        <v>8</v>
      </c>
      <c r="B20" s="20">
        <v>1266</v>
      </c>
      <c r="C20" s="20">
        <v>903</v>
      </c>
      <c r="D20" s="21">
        <f t="shared" si="3"/>
        <v>-363</v>
      </c>
      <c r="E20" s="20"/>
      <c r="F20" s="20"/>
      <c r="G20" s="4"/>
    </row>
    <row r="21" spans="1:7">
      <c r="A21" s="12" t="s">
        <v>9</v>
      </c>
      <c r="B21" s="22">
        <v>452</v>
      </c>
      <c r="C21" s="22">
        <v>563</v>
      </c>
      <c r="D21" s="21">
        <f t="shared" si="3"/>
        <v>111</v>
      </c>
      <c r="E21" s="4"/>
      <c r="F21" s="20"/>
      <c r="G21" s="4"/>
    </row>
    <row r="22" spans="1:7">
      <c r="A22" s="12" t="s">
        <v>10</v>
      </c>
      <c r="B22" s="23">
        <f>B33*B11/100</f>
        <v>160</v>
      </c>
      <c r="C22" s="23">
        <f>C11/100*C33</f>
        <v>175.06828904891978</v>
      </c>
      <c r="D22" s="21">
        <f t="shared" si="3"/>
        <v>15.06828904891978</v>
      </c>
      <c r="E22" s="4"/>
      <c r="F22" s="4"/>
      <c r="G22" s="4"/>
    </row>
    <row r="23" spans="1:7">
      <c r="A23" s="8" t="s">
        <v>11</v>
      </c>
      <c r="B23" s="24">
        <f>SUM(B16:B22)</f>
        <v>9610</v>
      </c>
      <c r="C23" s="24">
        <f>SUM(C16:C22)</f>
        <v>8729.0682890489206</v>
      </c>
      <c r="D23" s="25">
        <f t="shared" si="3"/>
        <v>-880.93171095107937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7007</v>
      </c>
      <c r="C27" s="20">
        <v>8054</v>
      </c>
      <c r="D27" s="21">
        <f t="shared" ref="D27:D34" si="4">C27-B27</f>
        <v>1047</v>
      </c>
      <c r="E27" s="4"/>
      <c r="F27" s="4"/>
      <c r="G27" s="20"/>
    </row>
    <row r="28" spans="1:7">
      <c r="A28" s="12" t="s">
        <v>5</v>
      </c>
      <c r="B28" s="20">
        <v>21866</v>
      </c>
      <c r="C28" s="20">
        <v>22916</v>
      </c>
      <c r="D28" s="21">
        <f t="shared" si="4"/>
        <v>1050</v>
      </c>
      <c r="E28" s="4"/>
      <c r="F28" s="4"/>
      <c r="G28" s="20"/>
    </row>
    <row r="29" spans="1:7">
      <c r="A29" s="12" t="s">
        <v>6</v>
      </c>
      <c r="B29" s="20">
        <v>25085</v>
      </c>
      <c r="C29" s="20">
        <v>24931</v>
      </c>
      <c r="D29" s="21">
        <f t="shared" si="4"/>
        <v>-154</v>
      </c>
      <c r="E29" s="4"/>
      <c r="F29" s="4"/>
      <c r="G29" s="20"/>
    </row>
    <row r="30" spans="1:7">
      <c r="A30" s="12" t="s">
        <v>7</v>
      </c>
      <c r="B30" s="20">
        <v>40886</v>
      </c>
      <c r="C30" s="20">
        <v>40255</v>
      </c>
      <c r="D30" s="21">
        <f t="shared" si="4"/>
        <v>-631</v>
      </c>
      <c r="E30" s="4"/>
      <c r="F30" s="4"/>
      <c r="G30" s="20"/>
    </row>
    <row r="31" spans="1:7">
      <c r="A31" s="12" t="s">
        <v>8</v>
      </c>
      <c r="B31" s="20">
        <v>8090</v>
      </c>
      <c r="C31" s="20">
        <v>9037</v>
      </c>
      <c r="D31" s="21">
        <f t="shared" si="4"/>
        <v>947</v>
      </c>
      <c r="E31" s="20"/>
      <c r="F31" s="20"/>
      <c r="G31" s="20"/>
    </row>
    <row r="32" spans="1:7">
      <c r="A32" s="12" t="s">
        <v>9</v>
      </c>
      <c r="B32" s="20">
        <v>8383</v>
      </c>
      <c r="C32" s="20">
        <v>8994</v>
      </c>
      <c r="D32" s="21">
        <f t="shared" si="4"/>
        <v>611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113817</v>
      </c>
      <c r="C34" s="24">
        <f>SUM(C27:C33)</f>
        <v>116687</v>
      </c>
      <c r="D34" s="25">
        <f t="shared" si="4"/>
        <v>2870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93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94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31</v>
      </c>
      <c r="C46" s="31"/>
      <c r="D46" s="32"/>
      <c r="E46" s="33" t="str">
        <f>B46</f>
        <v>UGE 31</v>
      </c>
      <c r="F46" s="31"/>
      <c r="G46" s="32"/>
      <c r="H46" s="31" t="str">
        <f>B46</f>
        <v>UGE 31</v>
      </c>
      <c r="I46" s="31"/>
      <c r="J46" s="32"/>
      <c r="K46" s="31" t="str">
        <f>B46</f>
        <v>UGE 31</v>
      </c>
      <c r="L46" s="31"/>
      <c r="M46" s="32"/>
      <c r="N46" s="31" t="str">
        <f>E46</f>
        <v>UGE 31</v>
      </c>
      <c r="O46" s="31"/>
      <c r="P46" s="32"/>
      <c r="Q46" s="31" t="str">
        <f>B46</f>
        <v>UGE 31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8.5613105740257236</v>
      </c>
      <c r="C49" s="22">
        <v>552.11891891891889</v>
      </c>
      <c r="D49" s="70">
        <v>6449</v>
      </c>
      <c r="E49" s="46">
        <f>F49/G49*100</f>
        <v>8.1860465116279055</v>
      </c>
      <c r="F49" s="22">
        <v>176</v>
      </c>
      <c r="G49" s="70">
        <v>2150</v>
      </c>
      <c r="H49" s="46">
        <f>I49/J49*100</f>
        <v>8.5023737591713413</v>
      </c>
      <c r="I49" s="22">
        <v>197</v>
      </c>
      <c r="J49" s="70">
        <v>2317</v>
      </c>
      <c r="K49" s="46">
        <f>L49/M49*100</f>
        <v>4.1136293076684263</v>
      </c>
      <c r="L49" s="22">
        <v>265</v>
      </c>
      <c r="M49" s="71">
        <v>6442</v>
      </c>
      <c r="N49" s="46">
        <f t="shared" ref="N49:N54" si="5">O49/P49*100</f>
        <v>11.30249343832021</v>
      </c>
      <c r="O49" s="22">
        <v>689</v>
      </c>
      <c r="P49" s="71">
        <v>6096</v>
      </c>
      <c r="Q49" s="46">
        <f>R49/S49*100</f>
        <v>8.0119336527625098</v>
      </c>
      <c r="R49" s="47">
        <f>L49+I49+F49+C49+O49</f>
        <v>1879.118918918919</v>
      </c>
      <c r="S49" s="50">
        <f>M49+J49+G49+D49+P49</f>
        <v>23454</v>
      </c>
    </row>
    <row r="50" spans="1:19">
      <c r="A50" s="36" t="s">
        <v>49</v>
      </c>
      <c r="B50" s="69">
        <f t="shared" ref="B50:B53" si="6">C50/D50*100</f>
        <v>7.1407751921670561</v>
      </c>
      <c r="C50" s="22">
        <v>366.82162162162166</v>
      </c>
      <c r="D50" s="70">
        <v>5137</v>
      </c>
      <c r="E50" s="46">
        <f t="shared" ref="E50:E53" si="7">F50/G50*100</f>
        <v>8.0372743156668598</v>
      </c>
      <c r="F50" s="22">
        <v>138</v>
      </c>
      <c r="G50" s="70">
        <v>1717</v>
      </c>
      <c r="H50" s="46">
        <f>I50/J50*100</f>
        <v>6.614583333333333</v>
      </c>
      <c r="I50" s="22">
        <v>127</v>
      </c>
      <c r="J50" s="70">
        <v>1920</v>
      </c>
      <c r="K50" s="46">
        <f t="shared" ref="K50:K53" si="8">L50/M50*100</f>
        <v>4.4407894736842106</v>
      </c>
      <c r="L50" s="22">
        <v>135</v>
      </c>
      <c r="M50" s="70">
        <v>3040</v>
      </c>
      <c r="N50" s="46">
        <f t="shared" si="5"/>
        <v>10.010983838066846</v>
      </c>
      <c r="O50" s="22">
        <v>638</v>
      </c>
      <c r="P50" s="70">
        <v>6373</v>
      </c>
      <c r="Q50" s="46">
        <f t="shared" ref="Q50:Q54" si="9">R50/S50*100</f>
        <v>7.724317488434715</v>
      </c>
      <c r="R50" s="47">
        <f t="shared" ref="R50:S53" si="10">L50+I50+F50+C50+O50</f>
        <v>1404.8216216216217</v>
      </c>
      <c r="S50" s="50">
        <f t="shared" si="10"/>
        <v>18187</v>
      </c>
    </row>
    <row r="51" spans="1:19">
      <c r="A51" s="72" t="s">
        <v>50</v>
      </c>
      <c r="B51" s="69">
        <f t="shared" si="6"/>
        <v>6.7357739451765779</v>
      </c>
      <c r="C51" s="22">
        <v>624.67567567567585</v>
      </c>
      <c r="D51" s="70">
        <v>9274</v>
      </c>
      <c r="E51" s="46">
        <f t="shared" si="7"/>
        <v>4.9339207048458151</v>
      </c>
      <c r="F51" s="22">
        <v>112</v>
      </c>
      <c r="G51" s="70">
        <v>2270</v>
      </c>
      <c r="H51" s="46">
        <f t="shared" ref="H51:H52" si="11">I51/J51*100</f>
        <v>6.9727891156462576</v>
      </c>
      <c r="I51" s="22">
        <v>123</v>
      </c>
      <c r="J51" s="70">
        <v>1764</v>
      </c>
      <c r="K51" s="46">
        <f t="shared" si="8"/>
        <v>3.9483260553129549</v>
      </c>
      <c r="L51" s="10">
        <v>217</v>
      </c>
      <c r="M51" s="70">
        <v>5496</v>
      </c>
      <c r="N51" s="46">
        <f t="shared" si="5"/>
        <v>10.079168143684273</v>
      </c>
      <c r="O51" s="22">
        <v>853</v>
      </c>
      <c r="P51" s="70">
        <v>8463</v>
      </c>
      <c r="Q51" s="46">
        <f t="shared" si="9"/>
        <v>7.0769636398418445</v>
      </c>
      <c r="R51" s="47">
        <f t="shared" si="10"/>
        <v>1929.6756756756758</v>
      </c>
      <c r="S51" s="50">
        <f t="shared" si="10"/>
        <v>27267</v>
      </c>
    </row>
    <row r="52" spans="1:19">
      <c r="A52" s="36" t="s">
        <v>51</v>
      </c>
      <c r="B52" s="69">
        <f t="shared" si="6"/>
        <v>7.5797068975786557</v>
      </c>
      <c r="C52" s="22">
        <v>722.27027027027009</v>
      </c>
      <c r="D52" s="70">
        <v>9529</v>
      </c>
      <c r="E52" s="46">
        <f t="shared" si="7"/>
        <v>4.327666151468315</v>
      </c>
      <c r="F52" s="22">
        <v>84</v>
      </c>
      <c r="G52" s="70">
        <v>1941</v>
      </c>
      <c r="H52" s="46">
        <f t="shared" si="11"/>
        <v>5.8447488584474883</v>
      </c>
      <c r="I52" s="22">
        <v>64</v>
      </c>
      <c r="J52" s="70">
        <v>1095</v>
      </c>
      <c r="K52" s="46">
        <f t="shared" si="8"/>
        <v>4.5782263878875264</v>
      </c>
      <c r="L52" s="10">
        <v>254</v>
      </c>
      <c r="M52" s="70">
        <v>5548</v>
      </c>
      <c r="N52" s="46">
        <f t="shared" si="5"/>
        <v>8.5947830268061054</v>
      </c>
      <c r="O52" s="22">
        <v>715</v>
      </c>
      <c r="P52" s="70">
        <v>8319</v>
      </c>
      <c r="Q52" s="46">
        <f t="shared" si="9"/>
        <v>6.95849829854067</v>
      </c>
      <c r="R52" s="47">
        <f t="shared" si="10"/>
        <v>1839.27027027027</v>
      </c>
      <c r="S52" s="50">
        <f t="shared" si="10"/>
        <v>26432</v>
      </c>
    </row>
    <row r="53" spans="1:19" ht="15.75" thickBot="1">
      <c r="A53" s="41" t="s">
        <v>52</v>
      </c>
      <c r="B53" s="69">
        <f t="shared" si="6"/>
        <v>8.2668843585121685</v>
      </c>
      <c r="C53" s="22">
        <v>815.61081081081068</v>
      </c>
      <c r="D53" s="70">
        <v>9866</v>
      </c>
      <c r="E53" s="46">
        <f t="shared" si="7"/>
        <v>5.7860262008733629</v>
      </c>
      <c r="F53" s="22">
        <v>53</v>
      </c>
      <c r="G53" s="70">
        <v>916</v>
      </c>
      <c r="H53" s="46">
        <f>I53/J53*100</f>
        <v>5.5323590814196244</v>
      </c>
      <c r="I53" s="22">
        <v>53</v>
      </c>
      <c r="J53" s="70">
        <v>958</v>
      </c>
      <c r="K53" s="46">
        <f t="shared" si="8"/>
        <v>4.2677824267782425</v>
      </c>
      <c r="L53" s="22">
        <v>102</v>
      </c>
      <c r="M53" s="70">
        <v>2390</v>
      </c>
      <c r="N53" s="73">
        <f t="shared" si="5"/>
        <v>10.133559465762138</v>
      </c>
      <c r="O53" s="22">
        <v>478</v>
      </c>
      <c r="P53" s="74">
        <v>4717</v>
      </c>
      <c r="Q53" s="46">
        <f t="shared" si="9"/>
        <v>7.9673731140808108</v>
      </c>
      <c r="R53" s="47">
        <f t="shared" si="10"/>
        <v>1501.6108108108106</v>
      </c>
      <c r="S53" s="50">
        <f t="shared" si="10"/>
        <v>18847</v>
      </c>
    </row>
    <row r="54" spans="1:19" ht="15.75" thickBot="1">
      <c r="A54" s="75" t="s">
        <v>42</v>
      </c>
      <c r="B54" s="52">
        <f>C54/D54*100</f>
        <v>7.654942981734683</v>
      </c>
      <c r="C54" s="53">
        <f>SUM(C49:C53)</f>
        <v>3081.4972972972969</v>
      </c>
      <c r="D54" s="54">
        <f>SUM(D49:D53)</f>
        <v>40255</v>
      </c>
      <c r="E54" s="55">
        <f>F54/G54*100</f>
        <v>6.2597287080275743</v>
      </c>
      <c r="F54" s="53">
        <f>SUM(F49:F53)</f>
        <v>563</v>
      </c>
      <c r="G54" s="53">
        <f>SUM(G49:G53)</f>
        <v>8994</v>
      </c>
      <c r="H54" s="56">
        <f>I54/J54*100</f>
        <v>7.002731561956792</v>
      </c>
      <c r="I54" s="53">
        <f>SUM(I49:I53)</f>
        <v>564</v>
      </c>
      <c r="J54" s="53">
        <f>SUM(J49:J53)</f>
        <v>8054</v>
      </c>
      <c r="K54" s="56">
        <f>L54/M54*100</f>
        <v>4.2459417001221853</v>
      </c>
      <c r="L54" s="53">
        <f>SUM(L49:L53)</f>
        <v>973</v>
      </c>
      <c r="M54" s="54">
        <f>SUM(M49:M53)</f>
        <v>22916</v>
      </c>
      <c r="N54" s="76">
        <f t="shared" si="5"/>
        <v>9.9299340555817235</v>
      </c>
      <c r="O54" s="53">
        <f>SUM(O49:O53)</f>
        <v>3373</v>
      </c>
      <c r="P54" s="53">
        <f>SUM(P49:P53)</f>
        <v>33968</v>
      </c>
      <c r="Q54" s="56">
        <f t="shared" si="9"/>
        <v>7.4916560530509573</v>
      </c>
      <c r="R54" s="53">
        <f>SUM(R49:R53)</f>
        <v>8554.4972972972973</v>
      </c>
      <c r="S54" s="57">
        <f>SUM(S49:S53)</f>
        <v>114187</v>
      </c>
    </row>
    <row r="56" spans="1:19">
      <c r="A56" s="4" t="s">
        <v>14</v>
      </c>
    </row>
    <row r="57" spans="1:19">
      <c r="A57" s="4" t="s">
        <v>53</v>
      </c>
    </row>
    <row r="58" spans="1:19">
      <c r="A58" s="4" t="s">
        <v>93</v>
      </c>
    </row>
    <row r="59" spans="1:19">
      <c r="L59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G35" sqref="G35"/>
    </sheetView>
  </sheetViews>
  <sheetFormatPr defaultRowHeight="15"/>
  <cols>
    <col min="1" max="1" width="22.140625" customWidth="1"/>
  </cols>
  <sheetData>
    <row r="1" spans="1:7" ht="15.75">
      <c r="A1" s="1" t="s">
        <v>95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6.4117145294284903</v>
      </c>
      <c r="C5" s="14">
        <f>C16/C27*100</f>
        <v>7.002731561956792</v>
      </c>
      <c r="D5" s="15">
        <f t="shared" ref="D5:D12" si="0">C5-B5</f>
        <v>0.59101703252830173</v>
      </c>
      <c r="E5" s="4"/>
      <c r="F5" s="4"/>
      <c r="G5" s="4"/>
    </row>
    <row r="6" spans="1:7">
      <c r="A6" s="12" t="s">
        <v>5</v>
      </c>
      <c r="B6" s="14">
        <f>B17/B28*100</f>
        <v>3.2287569742979971</v>
      </c>
      <c r="C6" s="14">
        <f t="shared" ref="C6:C10" si="1">C17/C28*100</f>
        <v>4.2459417001221853</v>
      </c>
      <c r="D6" s="15">
        <f t="shared" si="0"/>
        <v>1.0171847258241882</v>
      </c>
      <c r="E6" s="4"/>
      <c r="F6" s="4"/>
      <c r="G6" s="4"/>
    </row>
    <row r="7" spans="1:7">
      <c r="A7" s="12" t="s">
        <v>6</v>
      </c>
      <c r="B7" s="14">
        <f>B18/B29*100</f>
        <v>12.724735897946982</v>
      </c>
      <c r="C7" s="14">
        <f t="shared" si="1"/>
        <v>10.986211637216449</v>
      </c>
      <c r="D7" s="15">
        <f t="shared" si="0"/>
        <v>-1.7385242607305322</v>
      </c>
      <c r="E7" s="4"/>
      <c r="F7" s="4"/>
      <c r="G7" s="4"/>
    </row>
    <row r="8" spans="1:7">
      <c r="A8" s="12" t="s">
        <v>7</v>
      </c>
      <c r="B8" s="14">
        <f>B19/B30*100</f>
        <v>8.7539779681762546</v>
      </c>
      <c r="C8" s="14">
        <f t="shared" si="1"/>
        <v>7.6537076139609983</v>
      </c>
      <c r="D8" s="15">
        <f t="shared" si="0"/>
        <v>-1.1002703542152563</v>
      </c>
      <c r="E8" s="4"/>
      <c r="F8" s="4"/>
      <c r="G8" s="4"/>
    </row>
    <row r="9" spans="1:7">
      <c r="A9" s="12" t="s">
        <v>8</v>
      </c>
      <c r="B9" s="14">
        <f>B20/B31*100</f>
        <v>15.46353522867738</v>
      </c>
      <c r="C9" s="14">
        <f t="shared" si="1"/>
        <v>10.896367877374209</v>
      </c>
      <c r="D9" s="15">
        <f t="shared" si="0"/>
        <v>-4.567167351303171</v>
      </c>
      <c r="E9" s="4"/>
      <c r="F9" s="4"/>
      <c r="G9" s="4"/>
    </row>
    <row r="10" spans="1:7">
      <c r="A10" s="12" t="s">
        <v>9</v>
      </c>
      <c r="B10" s="14">
        <f>B21/B32*100</f>
        <v>5.8002148227712134</v>
      </c>
      <c r="C10" s="14">
        <f t="shared" si="1"/>
        <v>6.2597287080275743</v>
      </c>
      <c r="D10" s="15">
        <f t="shared" si="0"/>
        <v>0.45951388525636094</v>
      </c>
      <c r="E10" s="4"/>
      <c r="F10" s="4"/>
      <c r="G10" s="4"/>
    </row>
    <row r="11" spans="1:7">
      <c r="A11" s="12" t="s">
        <v>10</v>
      </c>
      <c r="B11" s="14">
        <v>6.4</v>
      </c>
      <c r="C11" s="14">
        <f>C5</f>
        <v>7.002731561956792</v>
      </c>
      <c r="D11" s="15">
        <f t="shared" si="0"/>
        <v>0.60273156195679167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8.6306280974306695</v>
      </c>
      <c r="C12" s="17">
        <f>C23/C34*100</f>
        <v>7.7748690794130857</v>
      </c>
      <c r="D12" s="18">
        <f t="shared" si="0"/>
        <v>-0.85575901801758381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451</v>
      </c>
      <c r="C16" s="20">
        <v>564</v>
      </c>
      <c r="D16" s="21">
        <f>C16-B16</f>
        <v>113</v>
      </c>
      <c r="E16" s="4"/>
      <c r="F16" s="4"/>
      <c r="G16" s="4"/>
    </row>
    <row r="17" spans="1:7">
      <c r="A17" s="12" t="s">
        <v>5</v>
      </c>
      <c r="B17" s="20">
        <v>706</v>
      </c>
      <c r="C17" s="20">
        <v>973</v>
      </c>
      <c r="D17" s="21">
        <f t="shared" ref="D17:D23" si="3">C17-B17</f>
        <v>267</v>
      </c>
      <c r="E17" s="4"/>
      <c r="F17" s="4"/>
      <c r="G17" s="4"/>
    </row>
    <row r="18" spans="1:7">
      <c r="A18" s="12" t="s">
        <v>6</v>
      </c>
      <c r="B18" s="20">
        <v>3192</v>
      </c>
      <c r="C18" s="20">
        <v>2717</v>
      </c>
      <c r="D18" s="21">
        <f t="shared" si="3"/>
        <v>-475</v>
      </c>
      <c r="E18" s="4"/>
      <c r="F18" s="4"/>
      <c r="G18" s="20"/>
    </row>
    <row r="19" spans="1:7">
      <c r="A19" s="12" t="s">
        <v>7</v>
      </c>
      <c r="B19" s="20">
        <v>3576</v>
      </c>
      <c r="C19" s="20">
        <v>3081</v>
      </c>
      <c r="D19" s="21">
        <f t="shared" si="3"/>
        <v>-495</v>
      </c>
      <c r="E19" s="4"/>
      <c r="F19" s="4"/>
      <c r="G19" s="20"/>
    </row>
    <row r="20" spans="1:7">
      <c r="A20" s="12" t="s">
        <v>8</v>
      </c>
      <c r="B20" s="20">
        <v>1251</v>
      </c>
      <c r="C20" s="20">
        <v>981</v>
      </c>
      <c r="D20" s="21">
        <f t="shared" si="3"/>
        <v>-270</v>
      </c>
      <c r="E20" s="20"/>
      <c r="F20" s="20"/>
      <c r="G20" s="4"/>
    </row>
    <row r="21" spans="1:7">
      <c r="A21" s="12" t="s">
        <v>9</v>
      </c>
      <c r="B21" s="22">
        <v>486</v>
      </c>
      <c r="C21" s="22">
        <v>563</v>
      </c>
      <c r="D21" s="21">
        <f t="shared" si="3"/>
        <v>77</v>
      </c>
      <c r="E21" s="4"/>
      <c r="F21" s="20"/>
      <c r="G21" s="4"/>
    </row>
    <row r="22" spans="1:7">
      <c r="A22" s="12" t="s">
        <v>10</v>
      </c>
      <c r="B22" s="23">
        <f>B33*B11/100</f>
        <v>160</v>
      </c>
      <c r="C22" s="23">
        <f>C11/100*C33</f>
        <v>175.06828904891978</v>
      </c>
      <c r="D22" s="21">
        <f t="shared" si="3"/>
        <v>15.06828904891978</v>
      </c>
      <c r="E22" s="4"/>
      <c r="F22" s="4"/>
      <c r="G22" s="4"/>
    </row>
    <row r="23" spans="1:7">
      <c r="A23" s="8" t="s">
        <v>11</v>
      </c>
      <c r="B23" s="24">
        <f>SUM(B16:B22)</f>
        <v>9822</v>
      </c>
      <c r="C23" s="24">
        <f>SUM(C16:C22)</f>
        <v>9054.0682890489206</v>
      </c>
      <c r="D23" s="25">
        <f t="shared" si="3"/>
        <v>-767.93171095107937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7034</v>
      </c>
      <c r="C27" s="20">
        <v>8054</v>
      </c>
      <c r="D27" s="21">
        <f t="shared" ref="D27:D34" si="4">C27-B27</f>
        <v>1020</v>
      </c>
      <c r="E27" s="4"/>
      <c r="F27" s="4"/>
      <c r="G27" s="20"/>
    </row>
    <row r="28" spans="1:7">
      <c r="A28" s="12" t="s">
        <v>5</v>
      </c>
      <c r="B28" s="20">
        <v>21866</v>
      </c>
      <c r="C28" s="20">
        <v>22916</v>
      </c>
      <c r="D28" s="21">
        <f t="shared" si="4"/>
        <v>1050</v>
      </c>
      <c r="E28" s="4"/>
      <c r="F28" s="4"/>
      <c r="G28" s="20"/>
    </row>
    <row r="29" spans="1:7">
      <c r="A29" s="12" t="s">
        <v>6</v>
      </c>
      <c r="B29" s="20">
        <v>25085</v>
      </c>
      <c r="C29" s="20">
        <v>24731</v>
      </c>
      <c r="D29" s="21">
        <f t="shared" si="4"/>
        <v>-354</v>
      </c>
      <c r="E29" s="4"/>
      <c r="F29" s="4"/>
      <c r="G29" s="20"/>
    </row>
    <row r="30" spans="1:7">
      <c r="A30" s="12" t="s">
        <v>7</v>
      </c>
      <c r="B30" s="20">
        <v>40850</v>
      </c>
      <c r="C30" s="20">
        <v>40255</v>
      </c>
      <c r="D30" s="21">
        <f t="shared" si="4"/>
        <v>-595</v>
      </c>
      <c r="E30" s="4"/>
      <c r="F30" s="4"/>
      <c r="G30" s="20"/>
    </row>
    <row r="31" spans="1:7">
      <c r="A31" s="12" t="s">
        <v>8</v>
      </c>
      <c r="B31" s="20">
        <v>8090</v>
      </c>
      <c r="C31" s="20">
        <v>9003</v>
      </c>
      <c r="D31" s="21">
        <f t="shared" si="4"/>
        <v>913</v>
      </c>
      <c r="E31" s="20"/>
      <c r="F31" s="20"/>
      <c r="G31" s="20"/>
    </row>
    <row r="32" spans="1:7">
      <c r="A32" s="12" t="s">
        <v>9</v>
      </c>
      <c r="B32" s="20">
        <v>8379</v>
      </c>
      <c r="C32" s="20">
        <v>8994</v>
      </c>
      <c r="D32" s="21">
        <f t="shared" si="4"/>
        <v>615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113804</v>
      </c>
      <c r="C34" s="24">
        <f>SUM(C27:C33)</f>
        <v>116453</v>
      </c>
      <c r="D34" s="25">
        <f t="shared" si="4"/>
        <v>2649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/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96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33</v>
      </c>
      <c r="C46" s="31"/>
      <c r="D46" s="32"/>
      <c r="E46" s="33" t="str">
        <f>B46</f>
        <v>UGE 33</v>
      </c>
      <c r="F46" s="31"/>
      <c r="G46" s="32"/>
      <c r="H46" s="31" t="str">
        <f>B46</f>
        <v>UGE 33</v>
      </c>
      <c r="I46" s="31"/>
      <c r="J46" s="32"/>
      <c r="K46" s="31" t="str">
        <f>B46</f>
        <v>UGE 33</v>
      </c>
      <c r="L46" s="31"/>
      <c r="M46" s="32"/>
      <c r="N46" s="31" t="str">
        <f>E46</f>
        <v>UGE 33</v>
      </c>
      <c r="O46" s="31"/>
      <c r="P46" s="32"/>
      <c r="Q46" s="31" t="str">
        <f>B46</f>
        <v>UGE 33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8.5613105740257236</v>
      </c>
      <c r="C49" s="22">
        <v>552.11891891891889</v>
      </c>
      <c r="D49" s="70">
        <v>6449</v>
      </c>
      <c r="E49" s="46">
        <f>F49/G49*100</f>
        <v>8.1860465116279055</v>
      </c>
      <c r="F49" s="22">
        <v>176</v>
      </c>
      <c r="G49" s="70">
        <v>2150</v>
      </c>
      <c r="H49" s="46">
        <f>I49/J49*100</f>
        <v>8.5023737591713413</v>
      </c>
      <c r="I49" s="22">
        <v>197</v>
      </c>
      <c r="J49" s="70">
        <v>2317</v>
      </c>
      <c r="K49" s="46">
        <f>L49/M49*100</f>
        <v>4.1136293076684263</v>
      </c>
      <c r="L49" s="22">
        <v>265</v>
      </c>
      <c r="M49" s="71">
        <v>6442</v>
      </c>
      <c r="N49" s="46">
        <f t="shared" ref="N49:N54" si="5">O49/P49*100</f>
        <v>11.898063875558497</v>
      </c>
      <c r="O49" s="22">
        <v>719</v>
      </c>
      <c r="P49" s="71">
        <v>6043</v>
      </c>
      <c r="Q49" s="46">
        <f>R49/S49*100</f>
        <v>8.1582792142169946</v>
      </c>
      <c r="R49" s="47">
        <f>L49+I49+F49+C49+O49</f>
        <v>1909.118918918919</v>
      </c>
      <c r="S49" s="50">
        <f>M49+J49+G49+D49+P49</f>
        <v>23401</v>
      </c>
    </row>
    <row r="50" spans="1:19">
      <c r="A50" s="36" t="s">
        <v>49</v>
      </c>
      <c r="B50" s="69">
        <f t="shared" ref="B50:B53" si="6">C50/D50*100</f>
        <v>7.1407751921670561</v>
      </c>
      <c r="C50" s="22">
        <v>366.82162162162166</v>
      </c>
      <c r="D50" s="70">
        <v>5137</v>
      </c>
      <c r="E50" s="46">
        <f t="shared" ref="E50:E53" si="7">F50/G50*100</f>
        <v>8.0372743156668598</v>
      </c>
      <c r="F50" s="22">
        <v>138</v>
      </c>
      <c r="G50" s="70">
        <v>1717</v>
      </c>
      <c r="H50" s="46">
        <f>I50/J50*100</f>
        <v>6.614583333333333</v>
      </c>
      <c r="I50" s="22">
        <v>127</v>
      </c>
      <c r="J50" s="70">
        <v>1920</v>
      </c>
      <c r="K50" s="46">
        <f t="shared" ref="K50:K53" si="8">L50/M50*100</f>
        <v>4.4407894736842106</v>
      </c>
      <c r="L50" s="22">
        <v>135</v>
      </c>
      <c r="M50" s="70">
        <v>3040</v>
      </c>
      <c r="N50" s="46">
        <f t="shared" si="5"/>
        <v>11.49461684610513</v>
      </c>
      <c r="O50" s="22">
        <v>726</v>
      </c>
      <c r="P50" s="70">
        <v>6316</v>
      </c>
      <c r="Q50" s="46">
        <f t="shared" ref="Q50:Q54" si="9">R50/S50*100</f>
        <v>8.2339857783873232</v>
      </c>
      <c r="R50" s="47">
        <f t="shared" ref="R50:S53" si="10">L50+I50+F50+C50+O50</f>
        <v>1492.8216216216217</v>
      </c>
      <c r="S50" s="50">
        <f t="shared" si="10"/>
        <v>18130</v>
      </c>
    </row>
    <row r="51" spans="1:19">
      <c r="A51" s="72" t="s">
        <v>50</v>
      </c>
      <c r="B51" s="69">
        <f t="shared" si="6"/>
        <v>6.7357739451765779</v>
      </c>
      <c r="C51" s="22">
        <v>624.67567567567585</v>
      </c>
      <c r="D51" s="70">
        <v>9274</v>
      </c>
      <c r="E51" s="46">
        <f t="shared" si="7"/>
        <v>4.9339207048458151</v>
      </c>
      <c r="F51" s="22">
        <v>112</v>
      </c>
      <c r="G51" s="70">
        <v>2270</v>
      </c>
      <c r="H51" s="46">
        <f t="shared" ref="H51:H52" si="11">I51/J51*100</f>
        <v>6.9727891156462576</v>
      </c>
      <c r="I51" s="22">
        <v>123</v>
      </c>
      <c r="J51" s="70">
        <v>1764</v>
      </c>
      <c r="K51" s="46">
        <f t="shared" si="8"/>
        <v>3.9483260553129549</v>
      </c>
      <c r="L51" s="10">
        <v>217</v>
      </c>
      <c r="M51" s="70">
        <v>5496</v>
      </c>
      <c r="N51" s="46">
        <f t="shared" si="5"/>
        <v>11.203615604186488</v>
      </c>
      <c r="O51" s="22">
        <v>942</v>
      </c>
      <c r="P51" s="70">
        <v>8408</v>
      </c>
      <c r="Q51" s="46">
        <f t="shared" si="9"/>
        <v>7.4183289566208872</v>
      </c>
      <c r="R51" s="47">
        <f t="shared" si="10"/>
        <v>2018.6756756756758</v>
      </c>
      <c r="S51" s="50">
        <f t="shared" si="10"/>
        <v>27212</v>
      </c>
    </row>
    <row r="52" spans="1:19">
      <c r="A52" s="36" t="s">
        <v>51</v>
      </c>
      <c r="B52" s="69">
        <f t="shared" si="6"/>
        <v>7.5797068975786557</v>
      </c>
      <c r="C52" s="22">
        <v>722.27027027027009</v>
      </c>
      <c r="D52" s="70">
        <v>9529</v>
      </c>
      <c r="E52" s="46">
        <f t="shared" si="7"/>
        <v>4.327666151468315</v>
      </c>
      <c r="F52" s="22">
        <v>84</v>
      </c>
      <c r="G52" s="70">
        <v>1941</v>
      </c>
      <c r="H52" s="46">
        <f t="shared" si="11"/>
        <v>5.8447488584474883</v>
      </c>
      <c r="I52" s="22">
        <v>64</v>
      </c>
      <c r="J52" s="70">
        <v>1095</v>
      </c>
      <c r="K52" s="46">
        <f t="shared" si="8"/>
        <v>4.5782263878875264</v>
      </c>
      <c r="L52" s="10">
        <v>254</v>
      </c>
      <c r="M52" s="70">
        <v>5548</v>
      </c>
      <c r="N52" s="46">
        <f t="shared" si="5"/>
        <v>9.2019347037484884</v>
      </c>
      <c r="O52" s="22">
        <v>761</v>
      </c>
      <c r="P52" s="70">
        <v>8270</v>
      </c>
      <c r="Q52" s="46">
        <f t="shared" si="9"/>
        <v>7.1457767133012551</v>
      </c>
      <c r="R52" s="47">
        <f t="shared" si="10"/>
        <v>1885.27027027027</v>
      </c>
      <c r="S52" s="50">
        <f t="shared" si="10"/>
        <v>26383</v>
      </c>
    </row>
    <row r="53" spans="1:19" ht="15.75" thickBot="1">
      <c r="A53" s="41" t="s">
        <v>52</v>
      </c>
      <c r="B53" s="69">
        <f t="shared" si="6"/>
        <v>8.2668843585121685</v>
      </c>
      <c r="C53" s="22">
        <v>815.61081081081068</v>
      </c>
      <c r="D53" s="70">
        <v>9866</v>
      </c>
      <c r="E53" s="46">
        <f t="shared" si="7"/>
        <v>5.7860262008733629</v>
      </c>
      <c r="F53" s="22">
        <v>53</v>
      </c>
      <c r="G53" s="70">
        <v>916</v>
      </c>
      <c r="H53" s="46">
        <f>I53/J53*100</f>
        <v>5.5323590814196244</v>
      </c>
      <c r="I53" s="22">
        <v>53</v>
      </c>
      <c r="J53" s="70">
        <v>958</v>
      </c>
      <c r="K53" s="46">
        <f t="shared" si="8"/>
        <v>4.2677824267782425</v>
      </c>
      <c r="L53" s="22">
        <v>102</v>
      </c>
      <c r="M53" s="70">
        <v>2390</v>
      </c>
      <c r="N53" s="73">
        <f t="shared" si="5"/>
        <v>11.7096018735363</v>
      </c>
      <c r="O53" s="22">
        <v>550</v>
      </c>
      <c r="P53" s="74">
        <v>4697</v>
      </c>
      <c r="Q53" s="46">
        <f t="shared" si="9"/>
        <v>8.3582663770691603</v>
      </c>
      <c r="R53" s="47">
        <f t="shared" si="10"/>
        <v>1573.6108108108106</v>
      </c>
      <c r="S53" s="50">
        <f t="shared" si="10"/>
        <v>18827</v>
      </c>
    </row>
    <row r="54" spans="1:19" ht="15.75" thickBot="1">
      <c r="A54" s="75" t="s">
        <v>42</v>
      </c>
      <c r="B54" s="52">
        <f>C54/D54*100</f>
        <v>7.654942981734683</v>
      </c>
      <c r="C54" s="53">
        <f>SUM(C49:C53)</f>
        <v>3081.4972972972969</v>
      </c>
      <c r="D54" s="54">
        <f>SUM(D49:D53)</f>
        <v>40255</v>
      </c>
      <c r="E54" s="55">
        <f>F54/G54*100</f>
        <v>6.2597287080275743</v>
      </c>
      <c r="F54" s="53">
        <f>SUM(F49:F53)</f>
        <v>563</v>
      </c>
      <c r="G54" s="53">
        <f>SUM(G49:G53)</f>
        <v>8994</v>
      </c>
      <c r="H54" s="56">
        <f>I54/J54*100</f>
        <v>7.002731561956792</v>
      </c>
      <c r="I54" s="53">
        <f>SUM(I49:I53)</f>
        <v>564</v>
      </c>
      <c r="J54" s="53">
        <f>SUM(J49:J53)</f>
        <v>8054</v>
      </c>
      <c r="K54" s="56">
        <f>L54/M54*100</f>
        <v>4.2459417001221853</v>
      </c>
      <c r="L54" s="53">
        <f>SUM(L49:L53)</f>
        <v>973</v>
      </c>
      <c r="M54" s="54">
        <f>SUM(M49:M53)</f>
        <v>22916</v>
      </c>
      <c r="N54" s="76">
        <f t="shared" si="5"/>
        <v>10.962233947945693</v>
      </c>
      <c r="O54" s="53">
        <f>SUM(O49:O53)</f>
        <v>3698</v>
      </c>
      <c r="P54" s="53">
        <f>SUM(P49:P53)</f>
        <v>33734</v>
      </c>
      <c r="Q54" s="56">
        <f t="shared" si="9"/>
        <v>7.7922453092918103</v>
      </c>
      <c r="R54" s="53">
        <f>SUM(R49:R53)</f>
        <v>8879.4972972972973</v>
      </c>
      <c r="S54" s="57">
        <f>SUM(S49:S53)</f>
        <v>113953</v>
      </c>
    </row>
    <row r="56" spans="1:19">
      <c r="A56" s="4" t="s">
        <v>14</v>
      </c>
    </row>
    <row r="57" spans="1:19">
      <c r="A57" t="s">
        <v>53</v>
      </c>
    </row>
    <row r="58" spans="1:19">
      <c r="A58" s="4"/>
    </row>
    <row r="59" spans="1:19">
      <c r="L59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F37" sqref="F37"/>
    </sheetView>
  </sheetViews>
  <sheetFormatPr defaultRowHeight="15"/>
  <cols>
    <col min="1" max="1" width="22.140625" customWidth="1"/>
  </cols>
  <sheetData>
    <row r="1" spans="1:7" ht="15.75">
      <c r="A1" s="1" t="s">
        <v>97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6.7046263345195731</v>
      </c>
      <c r="C5" s="14">
        <f>C16/C27*100</f>
        <v>7.1481665014866209</v>
      </c>
      <c r="D5" s="15">
        <f t="shared" ref="D5:D12" si="0">C5-B5</f>
        <v>0.44354016696704779</v>
      </c>
      <c r="E5" s="4"/>
      <c r="F5" s="4"/>
      <c r="G5" s="4"/>
    </row>
    <row r="6" spans="1:7">
      <c r="A6" s="12" t="s">
        <v>5</v>
      </c>
      <c r="B6" s="14">
        <f>B17/B28*100</f>
        <v>3.7761663702284856</v>
      </c>
      <c r="C6" s="14">
        <f t="shared" ref="C6:C10" si="1">C17/C28*100</f>
        <v>4.4182300961998866</v>
      </c>
      <c r="D6" s="15">
        <f t="shared" si="0"/>
        <v>0.64206372597140104</v>
      </c>
      <c r="E6" s="4"/>
      <c r="F6" s="4"/>
      <c r="G6" s="4"/>
    </row>
    <row r="7" spans="1:7">
      <c r="A7" s="12" t="s">
        <v>6</v>
      </c>
      <c r="B7" s="14">
        <f>B18/B29*100</f>
        <v>11.661576296061243</v>
      </c>
      <c r="C7" s="14">
        <f t="shared" si="1"/>
        <v>9.7838361025971938</v>
      </c>
      <c r="D7" s="15">
        <f t="shared" si="0"/>
        <v>-1.8777401934640494</v>
      </c>
      <c r="E7" s="4"/>
      <c r="F7" s="4"/>
      <c r="G7" s="4"/>
    </row>
    <row r="8" spans="1:7">
      <c r="A8" s="12" t="s">
        <v>7</v>
      </c>
      <c r="B8" s="14">
        <f>B19/B30*100</f>
        <v>8.4133022456743163</v>
      </c>
      <c r="C8" s="14">
        <f t="shared" si="1"/>
        <v>7.1257783312577834</v>
      </c>
      <c r="D8" s="15">
        <f t="shared" si="0"/>
        <v>-1.2875239144165329</v>
      </c>
      <c r="E8" s="4"/>
      <c r="F8" s="4"/>
      <c r="G8" s="4"/>
    </row>
    <row r="9" spans="1:7">
      <c r="A9" s="12" t="s">
        <v>8</v>
      </c>
      <c r="B9" s="14">
        <f>B20/B31*100</f>
        <v>13.398652786282913</v>
      </c>
      <c r="C9" s="14">
        <f t="shared" si="1"/>
        <v>9.6402877697841731</v>
      </c>
      <c r="D9" s="15">
        <f t="shared" si="0"/>
        <v>-3.7583650164987397</v>
      </c>
      <c r="E9" s="4"/>
      <c r="F9" s="4"/>
      <c r="G9" s="4"/>
    </row>
    <row r="10" spans="1:7">
      <c r="A10" s="12" t="s">
        <v>9</v>
      </c>
      <c r="B10" s="14">
        <f>B21/B32*100</f>
        <v>5.9357458497551656</v>
      </c>
      <c r="C10" s="14">
        <f t="shared" si="1"/>
        <v>6.865939993257669</v>
      </c>
      <c r="D10" s="15">
        <f t="shared" si="0"/>
        <v>0.9301941435025034</v>
      </c>
      <c r="E10" s="4"/>
      <c r="F10" s="4"/>
      <c r="G10" s="4"/>
    </row>
    <row r="11" spans="1:7">
      <c r="A11" s="12" t="s">
        <v>10</v>
      </c>
      <c r="B11" s="14">
        <v>6.7</v>
      </c>
      <c r="C11" s="14">
        <f>C5</f>
        <v>7.1481665014866209</v>
      </c>
      <c r="D11" s="15">
        <f t="shared" si="0"/>
        <v>0.44816650148662074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8.2719007249047785</v>
      </c>
      <c r="C12" s="17">
        <f>C23/C34*100</f>
        <v>7.3349402297935713</v>
      </c>
      <c r="D12" s="18">
        <f t="shared" si="0"/>
        <v>-0.93696049511120716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471</v>
      </c>
      <c r="C16" s="20">
        <v>577</v>
      </c>
      <c r="D16" s="21">
        <f>C16-B16</f>
        <v>106</v>
      </c>
      <c r="E16" s="4"/>
      <c r="F16" s="4"/>
      <c r="G16" s="4"/>
    </row>
    <row r="17" spans="1:7">
      <c r="A17" s="12" t="s">
        <v>5</v>
      </c>
      <c r="B17" s="20">
        <v>828</v>
      </c>
      <c r="C17" s="20">
        <v>1015</v>
      </c>
      <c r="D17" s="21">
        <f t="shared" ref="D17:D23" si="3">C17-B17</f>
        <v>187</v>
      </c>
      <c r="E17" s="4"/>
      <c r="F17" s="4"/>
      <c r="G17" s="4"/>
    </row>
    <row r="18" spans="1:7">
      <c r="A18" s="12" t="s">
        <v>6</v>
      </c>
      <c r="B18" s="20">
        <v>2940</v>
      </c>
      <c r="C18" s="20">
        <v>2426</v>
      </c>
      <c r="D18" s="21">
        <f t="shared" si="3"/>
        <v>-514</v>
      </c>
      <c r="E18" s="4"/>
      <c r="F18" s="4"/>
      <c r="G18" s="20"/>
    </row>
    <row r="19" spans="1:7">
      <c r="A19" s="12" t="s">
        <v>7</v>
      </c>
      <c r="B19" s="20">
        <v>3428</v>
      </c>
      <c r="C19" s="20">
        <v>2861</v>
      </c>
      <c r="D19" s="21">
        <f t="shared" si="3"/>
        <v>-567</v>
      </c>
      <c r="E19" s="4"/>
      <c r="F19" s="4"/>
      <c r="G19" s="20"/>
    </row>
    <row r="20" spans="1:7">
      <c r="A20" s="12" t="s">
        <v>8</v>
      </c>
      <c r="B20" s="20">
        <v>1094</v>
      </c>
      <c r="C20" s="20">
        <v>871</v>
      </c>
      <c r="D20" s="21">
        <f t="shared" si="3"/>
        <v>-223</v>
      </c>
      <c r="E20" s="20"/>
      <c r="F20" s="20"/>
      <c r="G20" s="4"/>
    </row>
    <row r="21" spans="1:7">
      <c r="A21" s="12" t="s">
        <v>9</v>
      </c>
      <c r="B21" s="22">
        <v>497</v>
      </c>
      <c r="C21" s="22">
        <v>611</v>
      </c>
      <c r="D21" s="21">
        <f t="shared" si="3"/>
        <v>114</v>
      </c>
      <c r="E21" s="4"/>
      <c r="F21" s="20"/>
      <c r="G21" s="4"/>
    </row>
    <row r="22" spans="1:7">
      <c r="A22" s="12" t="s">
        <v>10</v>
      </c>
      <c r="B22" s="23">
        <f>B33*B11/100</f>
        <v>167.5</v>
      </c>
      <c r="C22" s="23">
        <f>C11/100*C33</f>
        <v>178.7041625371655</v>
      </c>
      <c r="D22" s="21">
        <f t="shared" si="3"/>
        <v>11.204162537165502</v>
      </c>
      <c r="E22" s="4"/>
      <c r="F22" s="4"/>
      <c r="G22" s="4"/>
    </row>
    <row r="23" spans="1:7">
      <c r="A23" s="8" t="s">
        <v>11</v>
      </c>
      <c r="B23" s="24">
        <f>SUM(B16:B22)</f>
        <v>9425.5</v>
      </c>
      <c r="C23" s="24">
        <f>SUM(C16:C22)</f>
        <v>8539.7041625371658</v>
      </c>
      <c r="D23" s="25">
        <f t="shared" si="3"/>
        <v>-885.79583746283424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7025</v>
      </c>
      <c r="C27" s="20">
        <v>8072</v>
      </c>
      <c r="D27" s="21">
        <f t="shared" ref="D27:D34" si="4">C27-B27</f>
        <v>1047</v>
      </c>
      <c r="E27" s="4"/>
      <c r="F27" s="4"/>
      <c r="G27" s="20"/>
    </row>
    <row r="28" spans="1:7">
      <c r="A28" s="12" t="s">
        <v>5</v>
      </c>
      <c r="B28" s="20">
        <v>21927</v>
      </c>
      <c r="C28" s="20">
        <v>22973</v>
      </c>
      <c r="D28" s="21">
        <f t="shared" si="4"/>
        <v>1046</v>
      </c>
      <c r="E28" s="4"/>
      <c r="F28" s="4"/>
      <c r="G28" s="20"/>
    </row>
    <row r="29" spans="1:7">
      <c r="A29" s="12" t="s">
        <v>6</v>
      </c>
      <c r="B29" s="20">
        <v>25211</v>
      </c>
      <c r="C29" s="20">
        <v>24796</v>
      </c>
      <c r="D29" s="21">
        <f t="shared" si="4"/>
        <v>-415</v>
      </c>
      <c r="E29" s="4"/>
      <c r="F29" s="4"/>
      <c r="G29" s="20"/>
    </row>
    <row r="30" spans="1:7">
      <c r="A30" s="12" t="s">
        <v>7</v>
      </c>
      <c r="B30" s="20">
        <v>40745</v>
      </c>
      <c r="C30" s="20">
        <v>40150</v>
      </c>
      <c r="D30" s="21">
        <f t="shared" si="4"/>
        <v>-595</v>
      </c>
      <c r="E30" s="4"/>
      <c r="F30" s="4"/>
      <c r="G30" s="20"/>
    </row>
    <row r="31" spans="1:7">
      <c r="A31" s="12" t="s">
        <v>8</v>
      </c>
      <c r="B31" s="20">
        <v>8165</v>
      </c>
      <c r="C31" s="20">
        <v>9035</v>
      </c>
      <c r="D31" s="21">
        <f t="shared" si="4"/>
        <v>870</v>
      </c>
      <c r="E31" s="20"/>
      <c r="F31" s="20"/>
      <c r="G31" s="20"/>
    </row>
    <row r="32" spans="1:7">
      <c r="A32" s="12" t="s">
        <v>9</v>
      </c>
      <c r="B32" s="20">
        <v>8373</v>
      </c>
      <c r="C32" s="20">
        <v>8899</v>
      </c>
      <c r="D32" s="21">
        <f t="shared" si="4"/>
        <v>526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113946</v>
      </c>
      <c r="C34" s="24">
        <f>SUM(C27:C33)</f>
        <v>116425</v>
      </c>
      <c r="D34" s="25">
        <f t="shared" si="4"/>
        <v>2479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98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99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35</v>
      </c>
      <c r="C46" s="31"/>
      <c r="D46" s="32"/>
      <c r="E46" s="33" t="str">
        <f>B46</f>
        <v>UGE 35</v>
      </c>
      <c r="F46" s="31"/>
      <c r="G46" s="32"/>
      <c r="H46" s="31" t="str">
        <f>B46</f>
        <v>UGE 35</v>
      </c>
      <c r="I46" s="31"/>
      <c r="J46" s="32"/>
      <c r="K46" s="31" t="str">
        <f>B46</f>
        <v>UGE 35</v>
      </c>
      <c r="L46" s="31"/>
      <c r="M46" s="32"/>
      <c r="N46" s="31" t="str">
        <f>E46</f>
        <v>UGE 35</v>
      </c>
      <c r="O46" s="31"/>
      <c r="P46" s="32"/>
      <c r="Q46" s="31" t="str">
        <f>B46</f>
        <v>UGE 35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8.6284024312193335</v>
      </c>
      <c r="C49" s="22">
        <v>557.48108108108113</v>
      </c>
      <c r="D49" s="70">
        <v>6461</v>
      </c>
      <c r="E49" s="46">
        <f>F49/G49*100</f>
        <v>8.855393311351861</v>
      </c>
      <c r="F49" s="22">
        <v>188</v>
      </c>
      <c r="G49" s="70">
        <v>2123</v>
      </c>
      <c r="H49" s="46">
        <f>I49/J49*100</f>
        <v>9.2082616179001722</v>
      </c>
      <c r="I49" s="22">
        <v>214</v>
      </c>
      <c r="J49" s="70">
        <v>2324</v>
      </c>
      <c r="K49" s="46">
        <f>L49/M49*100</f>
        <v>4.7020484171322163</v>
      </c>
      <c r="L49" s="22">
        <v>303</v>
      </c>
      <c r="M49" s="71">
        <v>6444</v>
      </c>
      <c r="N49" s="46">
        <f t="shared" ref="N49:N54" si="5">O49/P49*100</f>
        <v>10.784635587655943</v>
      </c>
      <c r="O49" s="22">
        <v>657</v>
      </c>
      <c r="P49" s="71">
        <v>6092</v>
      </c>
      <c r="Q49" s="46">
        <f>R49/S49*100</f>
        <v>8.1875152750430011</v>
      </c>
      <c r="R49" s="47">
        <f>L49+I49+F49+C49+O49</f>
        <v>1919.4810810810811</v>
      </c>
      <c r="S49" s="50">
        <f>M49+J49+G49+D49+P49</f>
        <v>23444</v>
      </c>
    </row>
    <row r="50" spans="1:19">
      <c r="A50" s="36" t="s">
        <v>49</v>
      </c>
      <c r="B50" s="69">
        <f t="shared" ref="B50:B53" si="6">C50/D50*100</f>
        <v>7.1251630759154718</v>
      </c>
      <c r="C50" s="22">
        <v>364.5945945945947</v>
      </c>
      <c r="D50" s="70">
        <v>5117</v>
      </c>
      <c r="E50" s="46">
        <f t="shared" ref="E50:E53" si="7">F50/G50*100</f>
        <v>8.6186540731995276</v>
      </c>
      <c r="F50" s="22">
        <v>146</v>
      </c>
      <c r="G50" s="70">
        <v>1694</v>
      </c>
      <c r="H50" s="46">
        <f>I50/J50*100</f>
        <v>6.4668769716088326</v>
      </c>
      <c r="I50" s="22">
        <v>123</v>
      </c>
      <c r="J50" s="70">
        <v>1902</v>
      </c>
      <c r="K50" s="46">
        <f t="shared" ref="K50:K53" si="8">L50/M50*100</f>
        <v>5.4301602878639184</v>
      </c>
      <c r="L50" s="22">
        <v>166</v>
      </c>
      <c r="M50" s="70">
        <v>3057</v>
      </c>
      <c r="N50" s="46">
        <f t="shared" si="5"/>
        <v>11.005842412758566</v>
      </c>
      <c r="O50" s="22">
        <v>697</v>
      </c>
      <c r="P50" s="70">
        <v>6333</v>
      </c>
      <c r="Q50" s="46">
        <f t="shared" ref="Q50:Q54" si="9">R50/S50*100</f>
        <v>8.2671081842489897</v>
      </c>
      <c r="R50" s="47">
        <f t="shared" ref="R50:S53" si="10">L50+I50+F50+C50+O50</f>
        <v>1496.5945945945946</v>
      </c>
      <c r="S50" s="50">
        <f t="shared" si="10"/>
        <v>18103</v>
      </c>
    </row>
    <row r="51" spans="1:19">
      <c r="A51" s="72" t="s">
        <v>50</v>
      </c>
      <c r="B51" s="69">
        <f t="shared" si="6"/>
        <v>6.3338267906356247</v>
      </c>
      <c r="C51" s="22">
        <v>585.11891891891901</v>
      </c>
      <c r="D51" s="70">
        <v>9238</v>
      </c>
      <c r="E51" s="46">
        <f t="shared" si="7"/>
        <v>5.6787932564330079</v>
      </c>
      <c r="F51" s="22">
        <v>128</v>
      </c>
      <c r="G51" s="70">
        <v>2254</v>
      </c>
      <c r="H51" s="46">
        <f t="shared" ref="H51:H52" si="11">I51/J51*100</f>
        <v>6.8633011911514465</v>
      </c>
      <c r="I51" s="22">
        <v>121</v>
      </c>
      <c r="J51" s="70">
        <v>1763</v>
      </c>
      <c r="K51" s="46">
        <f t="shared" si="8"/>
        <v>3.7023593466424685</v>
      </c>
      <c r="L51" s="10">
        <v>204</v>
      </c>
      <c r="M51" s="70">
        <v>5510</v>
      </c>
      <c r="N51" s="46">
        <f t="shared" si="5"/>
        <v>9.8681866761667258</v>
      </c>
      <c r="O51" s="22">
        <v>831</v>
      </c>
      <c r="P51" s="70">
        <v>8421</v>
      </c>
      <c r="Q51" s="46">
        <f t="shared" si="9"/>
        <v>6.8752994884091772</v>
      </c>
      <c r="R51" s="47">
        <f t="shared" si="10"/>
        <v>1869.118918918919</v>
      </c>
      <c r="S51" s="50">
        <f t="shared" si="10"/>
        <v>27186</v>
      </c>
    </row>
    <row r="52" spans="1:19">
      <c r="A52" s="36" t="s">
        <v>51</v>
      </c>
      <c r="B52" s="69">
        <f t="shared" si="6"/>
        <v>7.1092856695887638</v>
      </c>
      <c r="C52" s="22">
        <v>675.52432432432431</v>
      </c>
      <c r="D52" s="70">
        <v>9502</v>
      </c>
      <c r="E52" s="46">
        <f t="shared" si="7"/>
        <v>4.6875</v>
      </c>
      <c r="F52" s="22">
        <v>90</v>
      </c>
      <c r="G52" s="70">
        <v>1920</v>
      </c>
      <c r="H52" s="46">
        <f t="shared" si="11"/>
        <v>5.7272727272727275</v>
      </c>
      <c r="I52" s="22">
        <v>63</v>
      </c>
      <c r="J52" s="70">
        <v>1100</v>
      </c>
      <c r="K52" s="46">
        <f t="shared" si="8"/>
        <v>4.3033889187735337</v>
      </c>
      <c r="L52" s="10">
        <v>240</v>
      </c>
      <c r="M52" s="70">
        <v>5577</v>
      </c>
      <c r="N52" s="46">
        <f t="shared" si="5"/>
        <v>7.8982274207162666</v>
      </c>
      <c r="O52" s="22">
        <v>655</v>
      </c>
      <c r="P52" s="70">
        <v>8293</v>
      </c>
      <c r="Q52" s="46">
        <f t="shared" si="9"/>
        <v>6.5304801618836175</v>
      </c>
      <c r="R52" s="47">
        <f t="shared" si="10"/>
        <v>1723.5243243243244</v>
      </c>
      <c r="S52" s="50">
        <f t="shared" si="10"/>
        <v>26392</v>
      </c>
    </row>
    <row r="53" spans="1:19" ht="15.75" thickBot="1">
      <c r="A53" s="41" t="s">
        <v>52</v>
      </c>
      <c r="B53" s="69">
        <f t="shared" si="6"/>
        <v>6.8940360213753227</v>
      </c>
      <c r="C53" s="22">
        <v>677.82162162162172</v>
      </c>
      <c r="D53" s="70">
        <v>9832</v>
      </c>
      <c r="E53" s="46">
        <f t="shared" si="7"/>
        <v>6.4977973568281939</v>
      </c>
      <c r="F53" s="22">
        <v>59</v>
      </c>
      <c r="G53" s="70">
        <v>908</v>
      </c>
      <c r="H53" s="46">
        <f>I53/J53*100</f>
        <v>5.696846388606307</v>
      </c>
      <c r="I53" s="22">
        <v>56</v>
      </c>
      <c r="J53" s="70">
        <v>983</v>
      </c>
      <c r="K53" s="46">
        <f t="shared" si="8"/>
        <v>4.2767295597484276</v>
      </c>
      <c r="L53" s="22">
        <v>102</v>
      </c>
      <c r="M53" s="70">
        <v>2385</v>
      </c>
      <c r="N53" s="73">
        <f t="shared" si="5"/>
        <v>9.8252344416027295</v>
      </c>
      <c r="O53" s="22">
        <v>461</v>
      </c>
      <c r="P53" s="74">
        <v>4692</v>
      </c>
      <c r="Q53" s="46">
        <f t="shared" si="9"/>
        <v>7.2118171362852213</v>
      </c>
      <c r="R53" s="47">
        <f t="shared" si="10"/>
        <v>1355.8216216216217</v>
      </c>
      <c r="S53" s="50">
        <f t="shared" si="10"/>
        <v>18800</v>
      </c>
    </row>
    <row r="54" spans="1:19" ht="15.75" thickBot="1">
      <c r="A54" s="75" t="s">
        <v>42</v>
      </c>
      <c r="B54" s="52">
        <f>C54/D54*100</f>
        <v>7.1246339739490434</v>
      </c>
      <c r="C54" s="53">
        <f>SUM(C49:C53)</f>
        <v>2860.5405405405409</v>
      </c>
      <c r="D54" s="54">
        <f>SUM(D49:D53)</f>
        <v>40150</v>
      </c>
      <c r="E54" s="55">
        <f>F54/G54*100</f>
        <v>6.865939993257669</v>
      </c>
      <c r="F54" s="53">
        <f>SUM(F49:F53)</f>
        <v>611</v>
      </c>
      <c r="G54" s="53">
        <f>SUM(G49:G53)</f>
        <v>8899</v>
      </c>
      <c r="H54" s="56">
        <f>I54/J54*100</f>
        <v>7.1481665014866209</v>
      </c>
      <c r="I54" s="53">
        <f>SUM(I49:I53)</f>
        <v>577</v>
      </c>
      <c r="J54" s="53">
        <f>SUM(J49:J53)</f>
        <v>8072</v>
      </c>
      <c r="K54" s="56">
        <f>L54/M54*100</f>
        <v>4.4182300961998866</v>
      </c>
      <c r="L54" s="53">
        <f>SUM(L49:L53)</f>
        <v>1015</v>
      </c>
      <c r="M54" s="54">
        <f>SUM(M49:M53)</f>
        <v>22973</v>
      </c>
      <c r="N54" s="76">
        <f t="shared" si="5"/>
        <v>9.7573231651443937</v>
      </c>
      <c r="O54" s="53">
        <f>SUM(O49:O53)</f>
        <v>3301</v>
      </c>
      <c r="P54" s="53">
        <f>SUM(P49:P53)</f>
        <v>33831</v>
      </c>
      <c r="Q54" s="56">
        <f t="shared" si="9"/>
        <v>7.3421466232526154</v>
      </c>
      <c r="R54" s="53">
        <f>SUM(R49:R53)</f>
        <v>8364.5405405405418</v>
      </c>
      <c r="S54" s="57">
        <f>SUM(S49:S53)</f>
        <v>113925</v>
      </c>
    </row>
    <row r="56" spans="1:19">
      <c r="A56" s="4" t="s">
        <v>14</v>
      </c>
    </row>
    <row r="57" spans="1:19">
      <c r="A57" s="4" t="s">
        <v>53</v>
      </c>
    </row>
    <row r="58" spans="1:19">
      <c r="A58" s="4" t="s">
        <v>98</v>
      </c>
    </row>
    <row r="59" spans="1:19">
      <c r="L59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B62" sqref="B62"/>
    </sheetView>
  </sheetViews>
  <sheetFormatPr defaultRowHeight="15"/>
  <cols>
    <col min="1" max="1" width="22.140625" customWidth="1"/>
  </cols>
  <sheetData>
    <row r="1" spans="1:7" ht="15.75">
      <c r="A1" s="1" t="s">
        <v>100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6.9863403528742181</v>
      </c>
      <c r="C5" s="14">
        <f>C16/C27*100</f>
        <v>7.1481665014866209</v>
      </c>
      <c r="D5" s="15">
        <f t="shared" ref="D5:D12" si="0">C5-B5</f>
        <v>0.16182614861240285</v>
      </c>
      <c r="E5" s="4"/>
      <c r="F5" s="4"/>
      <c r="G5" s="4"/>
    </row>
    <row r="6" spans="1:7">
      <c r="A6" s="12" t="s">
        <v>5</v>
      </c>
      <c r="B6" s="14">
        <f>B17/B28*100</f>
        <v>5.0497217407170876</v>
      </c>
      <c r="C6" s="14">
        <f t="shared" ref="C6:C10" si="1">C17/C28*100</f>
        <v>4.4182300961998866</v>
      </c>
      <c r="D6" s="15">
        <f t="shared" si="0"/>
        <v>-0.63149164451720097</v>
      </c>
      <c r="E6" s="4"/>
      <c r="F6" s="4"/>
      <c r="G6" s="4"/>
    </row>
    <row r="7" spans="1:7">
      <c r="A7" s="12" t="s">
        <v>6</v>
      </c>
      <c r="B7" s="14">
        <f>B18/B29*100</f>
        <v>11.892042736405676</v>
      </c>
      <c r="C7" s="14">
        <f t="shared" si="1"/>
        <v>10.111949379411049</v>
      </c>
      <c r="D7" s="15">
        <f t="shared" si="0"/>
        <v>-1.7800933569946267</v>
      </c>
      <c r="E7" s="4"/>
      <c r="F7" s="4"/>
      <c r="G7" s="4"/>
    </row>
    <row r="8" spans="1:7">
      <c r="A8" s="12" t="s">
        <v>7</v>
      </c>
      <c r="B8" s="14">
        <f>B19/B30*100</f>
        <v>8.2124661775101782</v>
      </c>
      <c r="C8" s="14">
        <f t="shared" si="1"/>
        <v>7.1257783312577834</v>
      </c>
      <c r="D8" s="15">
        <f t="shared" si="0"/>
        <v>-1.0866878462523948</v>
      </c>
      <c r="E8" s="4"/>
      <c r="F8" s="4"/>
      <c r="G8" s="4"/>
    </row>
    <row r="9" spans="1:7">
      <c r="A9" s="12" t="s">
        <v>8</v>
      </c>
      <c r="B9" s="14">
        <f>B20/B31*100</f>
        <v>13.771788849054269</v>
      </c>
      <c r="C9" s="14">
        <f t="shared" si="1"/>
        <v>9.9365750528541223</v>
      </c>
      <c r="D9" s="15">
        <f t="shared" si="0"/>
        <v>-3.8352137962001471</v>
      </c>
      <c r="E9" s="4"/>
      <c r="F9" s="4"/>
      <c r="G9" s="4"/>
    </row>
    <row r="10" spans="1:7">
      <c r="A10" s="12" t="s">
        <v>9</v>
      </c>
      <c r="B10" s="14">
        <f>B21/B32*100</f>
        <v>6.3725490196078427</v>
      </c>
      <c r="C10" s="14">
        <f t="shared" si="1"/>
        <v>6.865939993257669</v>
      </c>
      <c r="D10" s="15">
        <f t="shared" si="0"/>
        <v>0.49339097364982631</v>
      </c>
      <c r="E10" s="4"/>
      <c r="F10" s="4"/>
      <c r="G10" s="4"/>
    </row>
    <row r="11" spans="1:7">
      <c r="A11" s="12" t="s">
        <v>10</v>
      </c>
      <c r="B11" s="14">
        <v>7</v>
      </c>
      <c r="C11" s="14">
        <f>C5</f>
        <v>7.1481665014866209</v>
      </c>
      <c r="D11" s="15">
        <f t="shared" si="0"/>
        <v>0.14816650148662092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8.5711779668450134</v>
      </c>
      <c r="C12" s="17">
        <f>C23/C34*100</f>
        <v>7.4234990859355321</v>
      </c>
      <c r="D12" s="18">
        <f t="shared" si="0"/>
        <v>-1.1476788809094813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491</v>
      </c>
      <c r="C16" s="20">
        <v>577</v>
      </c>
      <c r="D16" s="21">
        <f>C16-B16</f>
        <v>86</v>
      </c>
      <c r="E16" s="4"/>
      <c r="F16" s="4"/>
      <c r="G16" s="4"/>
    </row>
    <row r="17" spans="1:7">
      <c r="A17" s="12" t="s">
        <v>5</v>
      </c>
      <c r="B17" s="20">
        <v>1107</v>
      </c>
      <c r="C17" s="20">
        <v>1015</v>
      </c>
      <c r="D17" s="21">
        <f t="shared" ref="D17:D23" si="3">C17-B17</f>
        <v>-92</v>
      </c>
      <c r="E17" s="4"/>
      <c r="F17" s="4"/>
      <c r="G17" s="4"/>
    </row>
    <row r="18" spans="1:7">
      <c r="A18" s="12" t="s">
        <v>6</v>
      </c>
      <c r="B18" s="20">
        <v>2983</v>
      </c>
      <c r="C18" s="20">
        <v>2493</v>
      </c>
      <c r="D18" s="21">
        <f t="shared" si="3"/>
        <v>-490</v>
      </c>
      <c r="E18" s="4"/>
      <c r="F18" s="4"/>
      <c r="G18" s="20"/>
    </row>
    <row r="19" spans="1:7">
      <c r="A19" s="12" t="s">
        <v>7</v>
      </c>
      <c r="B19" s="20">
        <v>3369</v>
      </c>
      <c r="C19" s="20">
        <v>2861</v>
      </c>
      <c r="D19" s="21">
        <f t="shared" si="3"/>
        <v>-508</v>
      </c>
      <c r="E19" s="4"/>
      <c r="F19" s="4"/>
      <c r="G19" s="20"/>
    </row>
    <row r="20" spans="1:7">
      <c r="A20" s="12" t="s">
        <v>8</v>
      </c>
      <c r="B20" s="20">
        <v>1114</v>
      </c>
      <c r="C20" s="20">
        <v>893</v>
      </c>
      <c r="D20" s="21">
        <f t="shared" si="3"/>
        <v>-221</v>
      </c>
      <c r="E20" s="20"/>
      <c r="F20" s="20"/>
      <c r="G20" s="4"/>
    </row>
    <row r="21" spans="1:7">
      <c r="A21" s="12" t="s">
        <v>9</v>
      </c>
      <c r="B21" s="22">
        <v>533</v>
      </c>
      <c r="C21" s="22">
        <v>611</v>
      </c>
      <c r="D21" s="21">
        <f t="shared" si="3"/>
        <v>78</v>
      </c>
      <c r="E21" s="4"/>
      <c r="F21" s="20"/>
      <c r="G21" s="4"/>
    </row>
    <row r="22" spans="1:7">
      <c r="A22" s="12" t="s">
        <v>10</v>
      </c>
      <c r="B22" s="23">
        <f>B33*B11/100</f>
        <v>175</v>
      </c>
      <c r="C22" s="23">
        <f>C11/100*C33</f>
        <v>178.7041625371655</v>
      </c>
      <c r="D22" s="21">
        <f t="shared" si="3"/>
        <v>3.7041625371655016</v>
      </c>
      <c r="E22" s="4"/>
      <c r="F22" s="4"/>
      <c r="G22" s="4"/>
    </row>
    <row r="23" spans="1:7">
      <c r="A23" s="8" t="s">
        <v>11</v>
      </c>
      <c r="B23" s="24">
        <f>SUM(B16:B22)</f>
        <v>9772</v>
      </c>
      <c r="C23" s="24">
        <f>SUM(C16:C22)</f>
        <v>8628.7041625371658</v>
      </c>
      <c r="D23" s="25">
        <f t="shared" si="3"/>
        <v>-1143.2958374628342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7028</v>
      </c>
      <c r="C27" s="20">
        <v>8072</v>
      </c>
      <c r="D27" s="21">
        <f t="shared" ref="D27:D34" si="4">C27-B27</f>
        <v>1044</v>
      </c>
      <c r="E27" s="4"/>
      <c r="F27" s="4"/>
      <c r="G27" s="20"/>
    </row>
    <row r="28" spans="1:7">
      <c r="A28" s="12" t="s">
        <v>5</v>
      </c>
      <c r="B28" s="20">
        <v>21922</v>
      </c>
      <c r="C28" s="20">
        <v>22973</v>
      </c>
      <c r="D28" s="21">
        <f t="shared" si="4"/>
        <v>1051</v>
      </c>
      <c r="E28" s="4"/>
      <c r="F28" s="4"/>
      <c r="G28" s="20"/>
    </row>
    <row r="29" spans="1:7">
      <c r="A29" s="12" t="s">
        <v>6</v>
      </c>
      <c r="B29" s="20">
        <v>25084</v>
      </c>
      <c r="C29" s="20">
        <v>24654</v>
      </c>
      <c r="D29" s="21">
        <f t="shared" si="4"/>
        <v>-430</v>
      </c>
      <c r="E29" s="4"/>
      <c r="F29" s="4"/>
      <c r="G29" s="20"/>
    </row>
    <row r="30" spans="1:7">
      <c r="A30" s="12" t="s">
        <v>7</v>
      </c>
      <c r="B30" s="20">
        <v>41023</v>
      </c>
      <c r="C30" s="20">
        <v>40150</v>
      </c>
      <c r="D30" s="21">
        <f t="shared" si="4"/>
        <v>-873</v>
      </c>
      <c r="E30" s="4"/>
      <c r="F30" s="4"/>
      <c r="G30" s="20"/>
    </row>
    <row r="31" spans="1:7">
      <c r="A31" s="12" t="s">
        <v>8</v>
      </c>
      <c r="B31" s="20">
        <v>8089</v>
      </c>
      <c r="C31" s="20">
        <v>8987</v>
      </c>
      <c r="D31" s="21">
        <f t="shared" si="4"/>
        <v>898</v>
      </c>
      <c r="E31" s="20"/>
      <c r="F31" s="20"/>
      <c r="G31" s="20"/>
    </row>
    <row r="32" spans="1:7">
      <c r="A32" s="12" t="s">
        <v>9</v>
      </c>
      <c r="B32" s="20">
        <v>8364</v>
      </c>
      <c r="C32" s="20">
        <v>8899</v>
      </c>
      <c r="D32" s="21">
        <f t="shared" si="4"/>
        <v>535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114010</v>
      </c>
      <c r="C34" s="24">
        <f>SUM(C27:C33)</f>
        <v>116235</v>
      </c>
      <c r="D34" s="25">
        <f t="shared" si="4"/>
        <v>2225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/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101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37</v>
      </c>
      <c r="C46" s="31"/>
      <c r="D46" s="32"/>
      <c r="E46" s="33" t="str">
        <f>B46</f>
        <v>UGE 37</v>
      </c>
      <c r="F46" s="31"/>
      <c r="G46" s="32"/>
      <c r="H46" s="31" t="str">
        <f>B46</f>
        <v>UGE 37</v>
      </c>
      <c r="I46" s="31"/>
      <c r="J46" s="32"/>
      <c r="K46" s="31" t="str">
        <f>B46</f>
        <v>UGE 37</v>
      </c>
      <c r="L46" s="31"/>
      <c r="M46" s="32"/>
      <c r="N46" s="31" t="str">
        <f>E46</f>
        <v>UGE 37</v>
      </c>
      <c r="O46" s="31"/>
      <c r="P46" s="32"/>
      <c r="Q46" s="31" t="str">
        <f>B46</f>
        <v>UGE 37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8.6284024312193335</v>
      </c>
      <c r="C49" s="22">
        <v>557.48108108108113</v>
      </c>
      <c r="D49" s="70">
        <v>6461</v>
      </c>
      <c r="E49" s="46">
        <f>F49/G49*100</f>
        <v>8.855393311351861</v>
      </c>
      <c r="F49" s="22">
        <v>188</v>
      </c>
      <c r="G49" s="70">
        <v>2123</v>
      </c>
      <c r="H49" s="46">
        <f>I49/J49*100</f>
        <v>9.2082616179001722</v>
      </c>
      <c r="I49" s="22">
        <v>214</v>
      </c>
      <c r="J49" s="70">
        <v>2324</v>
      </c>
      <c r="K49" s="46">
        <f>L49/M49*100</f>
        <v>4.7020484171322163</v>
      </c>
      <c r="L49" s="22">
        <v>303</v>
      </c>
      <c r="M49" s="71">
        <v>6444</v>
      </c>
      <c r="N49" s="46">
        <f t="shared" ref="N49:N54" si="5">O49/P49*100</f>
        <v>11.332668660684613</v>
      </c>
      <c r="O49" s="22">
        <v>682</v>
      </c>
      <c r="P49" s="71">
        <v>6018</v>
      </c>
      <c r="Q49" s="46">
        <f>R49/S49*100</f>
        <v>8.320415408990506</v>
      </c>
      <c r="R49" s="47">
        <f>L49+I49+F49+C49+O49</f>
        <v>1944.4810810810811</v>
      </c>
      <c r="S49" s="50">
        <f>M49+J49+G49+D49+P49</f>
        <v>23370</v>
      </c>
    </row>
    <row r="50" spans="1:19">
      <c r="A50" s="36" t="s">
        <v>49</v>
      </c>
      <c r="B50" s="69">
        <f t="shared" ref="B50:B53" si="6">C50/D50*100</f>
        <v>7.1251630759154718</v>
      </c>
      <c r="C50" s="22">
        <v>364.5945945945947</v>
      </c>
      <c r="D50" s="70">
        <v>5117</v>
      </c>
      <c r="E50" s="46">
        <f t="shared" ref="E50:E53" si="7">F50/G50*100</f>
        <v>8.6186540731995276</v>
      </c>
      <c r="F50" s="22">
        <v>146</v>
      </c>
      <c r="G50" s="70">
        <v>1694</v>
      </c>
      <c r="H50" s="46">
        <f>I50/J50*100</f>
        <v>6.4668769716088326</v>
      </c>
      <c r="I50" s="22">
        <v>123</v>
      </c>
      <c r="J50" s="70">
        <v>1902</v>
      </c>
      <c r="K50" s="46">
        <f t="shared" ref="K50:K53" si="8">L50/M50*100</f>
        <v>5.4301602878639184</v>
      </c>
      <c r="L50" s="22">
        <v>166</v>
      </c>
      <c r="M50" s="70">
        <v>3057</v>
      </c>
      <c r="N50" s="46">
        <f t="shared" si="5"/>
        <v>11.204304478556734</v>
      </c>
      <c r="O50" s="22">
        <v>708</v>
      </c>
      <c r="P50" s="70">
        <v>6319</v>
      </c>
      <c r="Q50" s="46">
        <f t="shared" ref="Q50:Q54" si="9">R50/S50*100</f>
        <v>8.33431695834261</v>
      </c>
      <c r="R50" s="47">
        <f t="shared" ref="R50:S53" si="10">L50+I50+F50+C50+O50</f>
        <v>1507.5945945945946</v>
      </c>
      <c r="S50" s="50">
        <f t="shared" si="10"/>
        <v>18089</v>
      </c>
    </row>
    <row r="51" spans="1:19">
      <c r="A51" s="72" t="s">
        <v>50</v>
      </c>
      <c r="B51" s="69">
        <f t="shared" si="6"/>
        <v>6.3338267906356247</v>
      </c>
      <c r="C51" s="22">
        <v>585.11891891891901</v>
      </c>
      <c r="D51" s="70">
        <v>9238</v>
      </c>
      <c r="E51" s="46">
        <f t="shared" si="7"/>
        <v>5.6787932564330079</v>
      </c>
      <c r="F51" s="22">
        <v>128</v>
      </c>
      <c r="G51" s="70">
        <v>2254</v>
      </c>
      <c r="H51" s="46">
        <f t="shared" ref="H51:H52" si="11">I51/J51*100</f>
        <v>6.8633011911514465</v>
      </c>
      <c r="I51" s="22">
        <v>121</v>
      </c>
      <c r="J51" s="70">
        <v>1763</v>
      </c>
      <c r="K51" s="46">
        <f t="shared" si="8"/>
        <v>3.7023593466424685</v>
      </c>
      <c r="L51" s="10">
        <v>204</v>
      </c>
      <c r="M51" s="70">
        <v>5510</v>
      </c>
      <c r="N51" s="46">
        <f t="shared" si="5"/>
        <v>10.388835877862595</v>
      </c>
      <c r="O51" s="22">
        <v>871</v>
      </c>
      <c r="P51" s="70">
        <v>8384</v>
      </c>
      <c r="Q51" s="46">
        <f t="shared" si="9"/>
        <v>7.0320045634053514</v>
      </c>
      <c r="R51" s="47">
        <f t="shared" si="10"/>
        <v>1909.118918918919</v>
      </c>
      <c r="S51" s="50">
        <f t="shared" si="10"/>
        <v>27149</v>
      </c>
    </row>
    <row r="52" spans="1:19">
      <c r="A52" s="36" t="s">
        <v>51</v>
      </c>
      <c r="B52" s="69">
        <f t="shared" si="6"/>
        <v>7.1092856695887638</v>
      </c>
      <c r="C52" s="22">
        <v>675.52432432432431</v>
      </c>
      <c r="D52" s="70">
        <v>9502</v>
      </c>
      <c r="E52" s="46">
        <f t="shared" si="7"/>
        <v>4.6875</v>
      </c>
      <c r="F52" s="22">
        <v>90</v>
      </c>
      <c r="G52" s="70">
        <v>1920</v>
      </c>
      <c r="H52" s="46">
        <f t="shared" si="11"/>
        <v>5.7272727272727275</v>
      </c>
      <c r="I52" s="22">
        <v>63</v>
      </c>
      <c r="J52" s="70">
        <v>1100</v>
      </c>
      <c r="K52" s="46">
        <f t="shared" si="8"/>
        <v>4.3033889187735337</v>
      </c>
      <c r="L52" s="10">
        <v>240</v>
      </c>
      <c r="M52" s="70">
        <v>5577</v>
      </c>
      <c r="N52" s="46">
        <f t="shared" si="5"/>
        <v>8.0799515445184742</v>
      </c>
      <c r="O52" s="22">
        <v>667</v>
      </c>
      <c r="P52" s="70">
        <v>8255</v>
      </c>
      <c r="Q52" s="46">
        <f t="shared" si="9"/>
        <v>6.5854303875097688</v>
      </c>
      <c r="R52" s="47">
        <f t="shared" si="10"/>
        <v>1735.5243243243244</v>
      </c>
      <c r="S52" s="50">
        <f t="shared" si="10"/>
        <v>26354</v>
      </c>
    </row>
    <row r="53" spans="1:19" ht="15.75" thickBot="1">
      <c r="A53" s="41" t="s">
        <v>52</v>
      </c>
      <c r="B53" s="69">
        <f t="shared" si="6"/>
        <v>6.8940360213753227</v>
      </c>
      <c r="C53" s="22">
        <v>677.82162162162172</v>
      </c>
      <c r="D53" s="70">
        <v>9832</v>
      </c>
      <c r="E53" s="46">
        <f t="shared" si="7"/>
        <v>6.4977973568281939</v>
      </c>
      <c r="F53" s="22">
        <v>59</v>
      </c>
      <c r="G53" s="70">
        <v>908</v>
      </c>
      <c r="H53" s="46">
        <f>I53/J53*100</f>
        <v>5.696846388606307</v>
      </c>
      <c r="I53" s="22">
        <v>56</v>
      </c>
      <c r="J53" s="70">
        <v>983</v>
      </c>
      <c r="K53" s="46">
        <f t="shared" si="8"/>
        <v>4.2767295597484276</v>
      </c>
      <c r="L53" s="22">
        <v>102</v>
      </c>
      <c r="M53" s="70">
        <v>2385</v>
      </c>
      <c r="N53" s="73">
        <f t="shared" si="5"/>
        <v>9.9035369774919619</v>
      </c>
      <c r="O53" s="22">
        <v>462</v>
      </c>
      <c r="P53" s="74">
        <v>4665</v>
      </c>
      <c r="Q53" s="46">
        <f t="shared" si="9"/>
        <v>7.2275162287413934</v>
      </c>
      <c r="R53" s="47">
        <f t="shared" si="10"/>
        <v>1356.8216216216217</v>
      </c>
      <c r="S53" s="50">
        <f t="shared" si="10"/>
        <v>18773</v>
      </c>
    </row>
    <row r="54" spans="1:19" ht="15.75" thickBot="1">
      <c r="A54" s="75" t="s">
        <v>42</v>
      </c>
      <c r="B54" s="52">
        <f>C54/D54*100</f>
        <v>7.1246339739490434</v>
      </c>
      <c r="C54" s="53">
        <f>SUM(C49:C53)</f>
        <v>2860.5405405405409</v>
      </c>
      <c r="D54" s="54">
        <f>SUM(D49:D53)</f>
        <v>40150</v>
      </c>
      <c r="E54" s="55">
        <f>F54/G54*100</f>
        <v>6.865939993257669</v>
      </c>
      <c r="F54" s="53">
        <f>SUM(F49:F53)</f>
        <v>611</v>
      </c>
      <c r="G54" s="53">
        <f>SUM(G49:G53)</f>
        <v>8899</v>
      </c>
      <c r="H54" s="56">
        <f>I54/J54*100</f>
        <v>7.1481665014866209</v>
      </c>
      <c r="I54" s="53">
        <f>SUM(I49:I53)</f>
        <v>577</v>
      </c>
      <c r="J54" s="53">
        <f>SUM(J49:J53)</f>
        <v>8072</v>
      </c>
      <c r="K54" s="56">
        <f>L54/M54*100</f>
        <v>4.4182300961998866</v>
      </c>
      <c r="L54" s="53">
        <f>SUM(L49:L53)</f>
        <v>1015</v>
      </c>
      <c r="M54" s="54">
        <f>SUM(M49:M53)</f>
        <v>22973</v>
      </c>
      <c r="N54" s="76">
        <f t="shared" si="5"/>
        <v>10.076989387949228</v>
      </c>
      <c r="O54" s="53">
        <f>SUM(O49:O53)</f>
        <v>3390</v>
      </c>
      <c r="P54" s="53">
        <f>SUM(P49:P53)</f>
        <v>33641</v>
      </c>
      <c r="Q54" s="56">
        <f t="shared" si="9"/>
        <v>7.4326641232167239</v>
      </c>
      <c r="R54" s="53">
        <f>SUM(R49:R53)</f>
        <v>8453.5405405405418</v>
      </c>
      <c r="S54" s="57">
        <f>SUM(S49:S53)</f>
        <v>113735</v>
      </c>
    </row>
    <row r="56" spans="1:19">
      <c r="A56" s="4" t="s">
        <v>14</v>
      </c>
    </row>
    <row r="57" spans="1:19">
      <c r="A57" t="s">
        <v>53</v>
      </c>
    </row>
    <row r="58" spans="1:19">
      <c r="A58" s="4"/>
    </row>
    <row r="59" spans="1:19">
      <c r="L5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>
      <selection activeCell="I79" sqref="I79"/>
    </sheetView>
  </sheetViews>
  <sheetFormatPr defaultRowHeight="15"/>
  <cols>
    <col min="1" max="1" width="22.140625" customWidth="1"/>
  </cols>
  <sheetData>
    <row r="1" spans="1:5" ht="15.75">
      <c r="A1" s="1" t="s">
        <v>54</v>
      </c>
      <c r="B1" s="2"/>
      <c r="C1" s="2"/>
      <c r="D1" s="3"/>
      <c r="E1" s="4"/>
    </row>
    <row r="2" spans="1:5" ht="15.75">
      <c r="A2" s="5" t="s">
        <v>1</v>
      </c>
      <c r="B2" s="6"/>
      <c r="C2" s="6"/>
      <c r="D2" s="7"/>
      <c r="E2" s="4"/>
    </row>
    <row r="3" spans="1:5">
      <c r="A3" s="8" t="s">
        <v>2</v>
      </c>
      <c r="B3" s="9"/>
      <c r="C3" s="10"/>
      <c r="D3" s="11"/>
      <c r="E3" s="4"/>
    </row>
    <row r="4" spans="1:5">
      <c r="A4" s="12"/>
      <c r="B4" s="10">
        <v>2009</v>
      </c>
      <c r="C4" s="10">
        <v>2010</v>
      </c>
      <c r="D4" s="13" t="s">
        <v>3</v>
      </c>
      <c r="E4" s="4"/>
    </row>
    <row r="5" spans="1:5">
      <c r="A5" s="12" t="s">
        <v>4</v>
      </c>
      <c r="B5" s="14">
        <f t="shared" ref="B5:C10" si="0">B16/B27*100</f>
        <v>4.3013856812933025</v>
      </c>
      <c r="C5" s="14">
        <f>C16/C27*100</f>
        <v>10.989944767030165</v>
      </c>
      <c r="D5" s="15">
        <f t="shared" ref="D5:D12" si="1">C5-B5</f>
        <v>6.6885590857368626</v>
      </c>
      <c r="E5" s="4"/>
    </row>
    <row r="6" spans="1:5">
      <c r="A6" s="12" t="s">
        <v>5</v>
      </c>
      <c r="B6" s="14">
        <f t="shared" si="0"/>
        <v>1.0281360444301648</v>
      </c>
      <c r="C6" s="14">
        <f t="shared" si="0"/>
        <v>5.9341062182101449</v>
      </c>
      <c r="D6" s="15">
        <f t="shared" si="1"/>
        <v>4.9059701737799806</v>
      </c>
      <c r="E6" s="4"/>
    </row>
    <row r="7" spans="1:5">
      <c r="A7" s="12" t="s">
        <v>6</v>
      </c>
      <c r="B7" s="14">
        <f t="shared" si="0"/>
        <v>16.063199473337722</v>
      </c>
      <c r="C7" s="14">
        <f t="shared" si="0"/>
        <v>33.76957997627909</v>
      </c>
      <c r="D7" s="15">
        <f t="shared" si="1"/>
        <v>17.706380502941368</v>
      </c>
      <c r="E7" s="4"/>
    </row>
    <row r="8" spans="1:5">
      <c r="A8" s="12" t="s">
        <v>7</v>
      </c>
      <c r="B8" s="14">
        <f t="shared" si="0"/>
        <v>8.7412420761641485</v>
      </c>
      <c r="C8" s="14">
        <f t="shared" si="0"/>
        <v>16.235346711702761</v>
      </c>
      <c r="D8" s="15">
        <f t="shared" si="1"/>
        <v>7.4941046355386121</v>
      </c>
      <c r="E8" s="4"/>
    </row>
    <row r="9" spans="1:5">
      <c r="A9" s="12" t="s">
        <v>8</v>
      </c>
      <c r="B9" s="14">
        <f t="shared" si="0"/>
        <v>23.252967812997184</v>
      </c>
      <c r="C9" s="14">
        <f t="shared" si="0"/>
        <v>39.509504811077214</v>
      </c>
      <c r="D9" s="15">
        <f t="shared" si="1"/>
        <v>16.25653699808003</v>
      </c>
      <c r="E9" s="4"/>
    </row>
    <row r="10" spans="1:5">
      <c r="A10" s="12" t="s">
        <v>9</v>
      </c>
      <c r="B10" s="14">
        <f t="shared" si="0"/>
        <v>11.779389040770237</v>
      </c>
      <c r="C10" s="14">
        <f t="shared" si="0"/>
        <v>21.244201260854052</v>
      </c>
      <c r="D10" s="15">
        <f t="shared" si="1"/>
        <v>9.4648122200838145</v>
      </c>
      <c r="E10" s="4"/>
    </row>
    <row r="11" spans="1:5">
      <c r="A11" s="12" t="s">
        <v>10</v>
      </c>
      <c r="B11" s="14">
        <v>4.3</v>
      </c>
      <c r="C11" s="14">
        <f>C5</f>
        <v>10.989944767030165</v>
      </c>
      <c r="D11" s="15">
        <f t="shared" si="1"/>
        <v>6.6899447670301653</v>
      </c>
      <c r="E11" s="4"/>
    </row>
    <row r="12" spans="1:5">
      <c r="A12" s="8" t="s">
        <v>11</v>
      </c>
      <c r="B12" s="16">
        <f t="shared" ref="B12" si="2">B23/B34*100</f>
        <v>9.8080184108527124</v>
      </c>
      <c r="C12" s="17">
        <f>C23/C34*100</f>
        <v>19.723208956343342</v>
      </c>
      <c r="D12" s="18">
        <f t="shared" si="1"/>
        <v>9.9151905454906295</v>
      </c>
      <c r="E12" s="4"/>
    </row>
    <row r="13" spans="1:5">
      <c r="A13" s="19"/>
      <c r="B13" s="6"/>
      <c r="C13" s="6"/>
      <c r="D13" s="7"/>
      <c r="E13" s="4"/>
    </row>
    <row r="14" spans="1:5">
      <c r="A14" s="8" t="s">
        <v>12</v>
      </c>
      <c r="B14" s="10"/>
      <c r="C14" s="10"/>
      <c r="D14" s="11"/>
      <c r="E14" s="4"/>
    </row>
    <row r="15" spans="1:5">
      <c r="A15" s="12"/>
      <c r="B15" s="10">
        <f>B4</f>
        <v>2009</v>
      </c>
      <c r="C15" s="10">
        <f>C4</f>
        <v>2010</v>
      </c>
      <c r="D15" s="13" t="s">
        <v>3</v>
      </c>
      <c r="E15" s="4"/>
    </row>
    <row r="16" spans="1:5">
      <c r="A16" s="12" t="s">
        <v>4</v>
      </c>
      <c r="B16" s="20">
        <v>298</v>
      </c>
      <c r="C16" s="20">
        <v>776</v>
      </c>
      <c r="D16" s="21">
        <f>C16-B16</f>
        <v>478</v>
      </c>
      <c r="E16" s="4"/>
    </row>
    <row r="17" spans="1:5">
      <c r="A17" s="12" t="s">
        <v>5</v>
      </c>
      <c r="B17" s="20">
        <v>224</v>
      </c>
      <c r="C17" s="20">
        <v>1295</v>
      </c>
      <c r="D17" s="21">
        <f t="shared" ref="D17:D23" si="3">C17-B17</f>
        <v>1071</v>
      </c>
      <c r="E17" s="4"/>
    </row>
    <row r="18" spans="1:5">
      <c r="A18" s="12" t="s">
        <v>6</v>
      </c>
      <c r="B18" s="20">
        <v>4148</v>
      </c>
      <c r="C18" s="20">
        <v>8257</v>
      </c>
      <c r="D18" s="21">
        <f t="shared" si="3"/>
        <v>4109</v>
      </c>
      <c r="E18" s="4"/>
    </row>
    <row r="19" spans="1:5">
      <c r="A19" s="12" t="s">
        <v>7</v>
      </c>
      <c r="B19" s="20">
        <v>3668</v>
      </c>
      <c r="C19" s="20">
        <v>6537</v>
      </c>
      <c r="D19" s="21">
        <f t="shared" si="3"/>
        <v>2869</v>
      </c>
      <c r="E19" s="4"/>
    </row>
    <row r="20" spans="1:5">
      <c r="A20" s="12" t="s">
        <v>8</v>
      </c>
      <c r="B20" s="20">
        <v>1900</v>
      </c>
      <c r="C20" s="20">
        <v>3367</v>
      </c>
      <c r="D20" s="21">
        <f t="shared" si="3"/>
        <v>1467</v>
      </c>
      <c r="E20" s="20"/>
    </row>
    <row r="21" spans="1:5">
      <c r="A21" s="12" t="s">
        <v>9</v>
      </c>
      <c r="B21" s="22">
        <v>991</v>
      </c>
      <c r="C21" s="22">
        <v>1786</v>
      </c>
      <c r="D21" s="21">
        <f t="shared" si="3"/>
        <v>795</v>
      </c>
      <c r="E21" s="4"/>
    </row>
    <row r="22" spans="1:5">
      <c r="A22" s="12" t="s">
        <v>10</v>
      </c>
      <c r="B22" s="23">
        <f>B33*B11/100</f>
        <v>107.5</v>
      </c>
      <c r="C22" s="23">
        <f>C11/100*C33</f>
        <v>274.74861917575413</v>
      </c>
      <c r="D22" s="21">
        <f t="shared" si="3"/>
        <v>167.24861917575413</v>
      </c>
      <c r="E22" s="4"/>
    </row>
    <row r="23" spans="1:5">
      <c r="A23" s="8" t="s">
        <v>11</v>
      </c>
      <c r="B23" s="24">
        <f>SUM(B16:B22)</f>
        <v>11336.5</v>
      </c>
      <c r="C23" s="24">
        <f>SUM(C16:C22)</f>
        <v>22292.748619175753</v>
      </c>
      <c r="D23" s="25">
        <f t="shared" si="3"/>
        <v>10956.248619175753</v>
      </c>
      <c r="E23" s="4"/>
    </row>
    <row r="24" spans="1:5">
      <c r="A24" s="19"/>
      <c r="B24" s="6"/>
      <c r="C24" s="6"/>
      <c r="D24" s="7"/>
      <c r="E24" s="4"/>
    </row>
    <row r="25" spans="1:5">
      <c r="A25" s="8" t="s">
        <v>13</v>
      </c>
      <c r="B25" s="10"/>
      <c r="C25" s="10"/>
      <c r="D25" s="11"/>
      <c r="E25" s="4"/>
    </row>
    <row r="26" spans="1:5">
      <c r="A26" s="12"/>
      <c r="B26" s="10">
        <f>B4</f>
        <v>2009</v>
      </c>
      <c r="C26" s="10">
        <f>C4</f>
        <v>2010</v>
      </c>
      <c r="D26" s="13" t="s">
        <v>3</v>
      </c>
      <c r="E26" s="4"/>
    </row>
    <row r="27" spans="1:5">
      <c r="A27" s="12" t="s">
        <v>4</v>
      </c>
      <c r="B27" s="20">
        <v>6928</v>
      </c>
      <c r="C27" s="20">
        <v>7061</v>
      </c>
      <c r="D27" s="21">
        <f t="shared" ref="D27:D34" si="4">C27-B27</f>
        <v>133</v>
      </c>
      <c r="E27" s="4"/>
    </row>
    <row r="28" spans="1:5">
      <c r="A28" s="12" t="s">
        <v>5</v>
      </c>
      <c r="B28" s="20">
        <v>21787</v>
      </c>
      <c r="C28" s="20">
        <v>21823</v>
      </c>
      <c r="D28" s="21">
        <f t="shared" si="4"/>
        <v>36</v>
      </c>
      <c r="E28" s="4"/>
    </row>
    <row r="29" spans="1:5">
      <c r="A29" s="12" t="s">
        <v>6</v>
      </c>
      <c r="B29" s="20">
        <v>25823</v>
      </c>
      <c r="C29" s="20">
        <v>24451</v>
      </c>
      <c r="D29" s="21">
        <f t="shared" si="4"/>
        <v>-1372</v>
      </c>
      <c r="E29" s="4"/>
    </row>
    <row r="30" spans="1:5">
      <c r="A30" s="12" t="s">
        <v>7</v>
      </c>
      <c r="B30" s="20">
        <v>41962</v>
      </c>
      <c r="C30" s="20">
        <v>40264</v>
      </c>
      <c r="D30" s="21">
        <f t="shared" si="4"/>
        <v>-1698</v>
      </c>
      <c r="E30" s="4"/>
    </row>
    <row r="31" spans="1:5">
      <c r="A31" s="12" t="s">
        <v>8</v>
      </c>
      <c r="B31" s="20">
        <v>8171</v>
      </c>
      <c r="C31" s="20">
        <v>8522</v>
      </c>
      <c r="D31" s="21">
        <f t="shared" si="4"/>
        <v>351</v>
      </c>
      <c r="E31" s="20"/>
    </row>
    <row r="32" spans="1:5">
      <c r="A32" s="12" t="s">
        <v>9</v>
      </c>
      <c r="B32" s="20">
        <v>8413</v>
      </c>
      <c r="C32" s="20">
        <v>8407</v>
      </c>
      <c r="D32" s="21">
        <f t="shared" si="4"/>
        <v>-6</v>
      </c>
      <c r="E32" s="4"/>
    </row>
    <row r="33" spans="1:17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</row>
    <row r="34" spans="1:17">
      <c r="A34" s="8" t="s">
        <v>11</v>
      </c>
      <c r="B34" s="24">
        <f>SUM(B27:B33)</f>
        <v>115584</v>
      </c>
      <c r="C34" s="24">
        <f>SUM(C27:C33)</f>
        <v>113028</v>
      </c>
      <c r="D34" s="25">
        <f t="shared" si="4"/>
        <v>-2556</v>
      </c>
      <c r="E34" s="4"/>
    </row>
    <row r="35" spans="1:17">
      <c r="A35" s="19"/>
      <c r="B35" s="26"/>
      <c r="C35" s="26"/>
      <c r="D35" s="27"/>
      <c r="E35" s="4"/>
    </row>
    <row r="36" spans="1:17">
      <c r="A36" s="28" t="s">
        <v>14</v>
      </c>
      <c r="B36" s="4"/>
      <c r="C36" s="4"/>
      <c r="D36" s="4"/>
      <c r="E36" s="4"/>
    </row>
    <row r="37" spans="1:17">
      <c r="A37" s="28" t="s">
        <v>15</v>
      </c>
      <c r="B37" s="4"/>
      <c r="C37" s="4"/>
      <c r="D37" s="4"/>
      <c r="E37" s="4"/>
    </row>
    <row r="38" spans="1:17">
      <c r="A38" s="28"/>
      <c r="B38" s="4"/>
      <c r="C38" s="4"/>
      <c r="D38" s="4"/>
      <c r="E38" s="4"/>
    </row>
    <row r="39" spans="1:17">
      <c r="A39" s="28" t="s">
        <v>16</v>
      </c>
      <c r="B39" s="4"/>
      <c r="C39" s="4"/>
      <c r="D39" s="4"/>
      <c r="E39" s="4"/>
    </row>
    <row r="40" spans="1:17">
      <c r="A40" s="4" t="s">
        <v>18</v>
      </c>
      <c r="B40" s="4"/>
      <c r="C40" s="4"/>
      <c r="D40" s="4"/>
      <c r="E40" s="4"/>
    </row>
    <row r="42" spans="1:17">
      <c r="A42" t="s">
        <v>19</v>
      </c>
    </row>
    <row r="43" spans="1:17">
      <c r="A43" t="s">
        <v>20</v>
      </c>
    </row>
    <row r="45" spans="1:17">
      <c r="A45" s="4" t="s">
        <v>55</v>
      </c>
      <c r="B45">
        <v>2010</v>
      </c>
      <c r="C45" s="4" t="s">
        <v>22</v>
      </c>
    </row>
    <row r="46" spans="1:17" ht="15.75" thickBot="1"/>
    <row r="47" spans="1:17">
      <c r="A47" s="29">
        <v>2010</v>
      </c>
      <c r="B47" s="30" t="str">
        <f>A45</f>
        <v>UGE 3</v>
      </c>
      <c r="C47" s="31"/>
      <c r="D47" s="32"/>
      <c r="E47" s="33" t="str">
        <f>B47</f>
        <v>UGE 3</v>
      </c>
      <c r="F47" s="31"/>
      <c r="G47" s="32"/>
      <c r="H47" s="31" t="str">
        <f>B47</f>
        <v>UGE 3</v>
      </c>
      <c r="I47" s="31"/>
      <c r="J47" s="32"/>
      <c r="K47" s="31" t="str">
        <f>B47</f>
        <v>UGE 3</v>
      </c>
      <c r="L47" s="31"/>
      <c r="M47" s="32"/>
      <c r="N47" s="31" t="str">
        <f>B47</f>
        <v>UGE 3</v>
      </c>
      <c r="O47" s="31"/>
      <c r="P47" s="34"/>
      <c r="Q47" s="35"/>
    </row>
    <row r="48" spans="1:17">
      <c r="A48" s="36"/>
      <c r="B48" s="37" t="s">
        <v>7</v>
      </c>
      <c r="C48" s="38"/>
      <c r="D48" s="38"/>
      <c r="E48" s="39" t="s">
        <v>9</v>
      </c>
      <c r="F48" s="38"/>
      <c r="G48" s="38"/>
      <c r="H48" s="39" t="s">
        <v>4</v>
      </c>
      <c r="I48" s="38"/>
      <c r="J48" s="38"/>
      <c r="K48" s="39" t="s">
        <v>23</v>
      </c>
      <c r="L48" s="38"/>
      <c r="M48" s="38"/>
      <c r="N48" s="39" t="s">
        <v>11</v>
      </c>
      <c r="O48" s="38"/>
      <c r="P48" s="40"/>
    </row>
    <row r="49" spans="1:17" ht="15.75" thickBot="1">
      <c r="A49" s="41" t="s">
        <v>24</v>
      </c>
      <c r="B49" s="42" t="s">
        <v>25</v>
      </c>
      <c r="C49" s="43" t="s">
        <v>26</v>
      </c>
      <c r="D49" s="44" t="s">
        <v>27</v>
      </c>
      <c r="E49" s="43" t="s">
        <v>25</v>
      </c>
      <c r="F49" s="43" t="s">
        <v>26</v>
      </c>
      <c r="G49" s="44" t="s">
        <v>27</v>
      </c>
      <c r="H49" s="43" t="s">
        <v>25</v>
      </c>
      <c r="I49" s="43" t="s">
        <v>26</v>
      </c>
      <c r="J49" s="44" t="s">
        <v>27</v>
      </c>
      <c r="K49" s="43" t="s">
        <v>25</v>
      </c>
      <c r="L49" s="43" t="s">
        <v>26</v>
      </c>
      <c r="M49" s="44" t="s">
        <v>27</v>
      </c>
      <c r="N49" s="43" t="s">
        <v>25</v>
      </c>
      <c r="O49" s="43" t="s">
        <v>26</v>
      </c>
      <c r="P49" s="45" t="s">
        <v>27</v>
      </c>
    </row>
    <row r="50" spans="1:17">
      <c r="A50" s="36" t="s">
        <v>28</v>
      </c>
      <c r="B50" s="46">
        <f>C50/D50*100</f>
        <v>16.811742777260019</v>
      </c>
      <c r="C50" s="47">
        <v>487.54054054054052</v>
      </c>
      <c r="D50" s="48">
        <v>2900</v>
      </c>
      <c r="E50" s="46">
        <f>F50/G50*100</f>
        <v>22.412060301507537</v>
      </c>
      <c r="F50" s="47">
        <v>446</v>
      </c>
      <c r="G50" s="48">
        <v>1990</v>
      </c>
      <c r="H50" s="46">
        <f>I50/J50*100</f>
        <v>11.873226111636708</v>
      </c>
      <c r="I50" s="47">
        <v>251</v>
      </c>
      <c r="J50" s="48">
        <v>2114</v>
      </c>
      <c r="K50" s="46">
        <f>L50/M50*100</f>
        <v>4.8061708860759493</v>
      </c>
      <c r="L50" s="47">
        <v>243</v>
      </c>
      <c r="M50" s="49">
        <v>5056</v>
      </c>
      <c r="N50" s="46">
        <f>O50/P50*100</f>
        <v>11.836986239971313</v>
      </c>
      <c r="O50" s="47">
        <f>L50+I50+F50+C50</f>
        <v>1427.5405405405404</v>
      </c>
      <c r="P50" s="50">
        <f>M50+J50+G50+D50</f>
        <v>12060</v>
      </c>
    </row>
    <row r="51" spans="1:17">
      <c r="A51" s="36" t="s">
        <v>29</v>
      </c>
      <c r="B51" s="46">
        <f t="shared" ref="B51:B63" si="5">C51/D51*100</f>
        <v>11.742715581233117</v>
      </c>
      <c r="C51" s="47">
        <v>354.86486486486484</v>
      </c>
      <c r="D51" s="48">
        <v>3022</v>
      </c>
      <c r="E51" s="46">
        <f t="shared" ref="E51:E63" si="6">F51/G51*100</f>
        <v>23.193577163247099</v>
      </c>
      <c r="F51" s="47">
        <v>260</v>
      </c>
      <c r="G51" s="48">
        <v>1121</v>
      </c>
      <c r="H51" s="46">
        <f>I51/J51*100</f>
        <v>10.791366906474821</v>
      </c>
      <c r="I51" s="47">
        <v>105</v>
      </c>
      <c r="J51" s="48">
        <v>973</v>
      </c>
      <c r="K51" s="46">
        <f t="shared" ref="K51:K63" si="7">L51/M51*100</f>
        <v>5.6229327453142224</v>
      </c>
      <c r="L51" s="47">
        <v>51</v>
      </c>
      <c r="M51" s="48">
        <v>907</v>
      </c>
      <c r="N51" s="46">
        <f t="shared" ref="N51:N64" si="8">O51/P51*100</f>
        <v>12.798686117630165</v>
      </c>
      <c r="O51" s="47">
        <f>L51+I51+F51+C51</f>
        <v>770.86486486486478</v>
      </c>
      <c r="P51" s="50">
        <f>M51+J51+G51+D51</f>
        <v>6023</v>
      </c>
    </row>
    <row r="52" spans="1:17">
      <c r="A52" s="36" t="s">
        <v>30</v>
      </c>
      <c r="B52" s="46">
        <f t="shared" si="5"/>
        <v>15.811993377625836</v>
      </c>
      <c r="C52" s="47">
        <v>795.02702702702697</v>
      </c>
      <c r="D52" s="48">
        <v>5028</v>
      </c>
      <c r="E52" s="46"/>
      <c r="F52" s="47"/>
      <c r="G52" s="48"/>
      <c r="H52" s="46"/>
      <c r="I52" s="47"/>
      <c r="J52" s="48"/>
      <c r="K52" s="46"/>
      <c r="M52" s="48"/>
      <c r="N52" s="46">
        <f t="shared" si="8"/>
        <v>15.811993377625836</v>
      </c>
      <c r="O52" s="47">
        <f>F52+C52</f>
        <v>795.02702702702697</v>
      </c>
      <c r="P52" s="50">
        <f>G52+D52</f>
        <v>5028</v>
      </c>
    </row>
    <row r="53" spans="1:17">
      <c r="A53" s="36" t="s">
        <v>31</v>
      </c>
      <c r="B53" s="46"/>
      <c r="C53" s="47"/>
      <c r="D53" s="48"/>
      <c r="E53" s="46"/>
      <c r="F53" s="47"/>
      <c r="G53" s="48"/>
      <c r="H53" s="46"/>
      <c r="I53" s="47"/>
      <c r="J53" s="48"/>
      <c r="K53" s="46">
        <f t="shared" si="7"/>
        <v>6.1572292468389227</v>
      </c>
      <c r="L53">
        <v>112</v>
      </c>
      <c r="M53" s="48">
        <v>1819</v>
      </c>
      <c r="N53" s="46">
        <f t="shared" si="8"/>
        <v>6.1572292468389227</v>
      </c>
      <c r="O53" s="47">
        <f>L53+F53+C53</f>
        <v>112</v>
      </c>
      <c r="P53" s="50">
        <f>M53+G53+D53</f>
        <v>1819</v>
      </c>
    </row>
    <row r="54" spans="1:17">
      <c r="A54" s="36" t="s">
        <v>32</v>
      </c>
      <c r="B54" s="46"/>
      <c r="C54" s="47"/>
      <c r="D54" s="48"/>
      <c r="E54" s="46">
        <f t="shared" si="6"/>
        <v>26.293103448275861</v>
      </c>
      <c r="F54" s="47">
        <v>122</v>
      </c>
      <c r="G54" s="48">
        <v>464</v>
      </c>
      <c r="H54" s="46">
        <f>I54/J54*100</f>
        <v>10.40650406504065</v>
      </c>
      <c r="I54" s="47">
        <v>64</v>
      </c>
      <c r="J54" s="48">
        <v>615</v>
      </c>
      <c r="K54" s="46">
        <f t="shared" si="7"/>
        <v>7.7444336882865432</v>
      </c>
      <c r="L54" s="47">
        <v>80</v>
      </c>
      <c r="M54" s="48">
        <v>1033</v>
      </c>
      <c r="N54" s="46">
        <f t="shared" si="8"/>
        <v>12.594696969696969</v>
      </c>
      <c r="O54" s="47">
        <f t="shared" ref="O54:P64" si="9">L54+I54+F54+C54</f>
        <v>266</v>
      </c>
      <c r="P54" s="50">
        <f t="shared" si="9"/>
        <v>2112</v>
      </c>
    </row>
    <row r="55" spans="1:17">
      <c r="A55" s="36" t="s">
        <v>33</v>
      </c>
      <c r="B55" s="46">
        <f t="shared" si="5"/>
        <v>23.712916000833744</v>
      </c>
      <c r="C55" s="47">
        <v>92.243243243243256</v>
      </c>
      <c r="D55" s="48">
        <v>389</v>
      </c>
      <c r="E55" s="46"/>
      <c r="F55" s="47"/>
      <c r="G55" s="48"/>
      <c r="H55" s="46">
        <f>I55/J55*100</f>
        <v>5.9701492537313428</v>
      </c>
      <c r="I55" s="47">
        <v>4</v>
      </c>
      <c r="J55" s="48">
        <v>67</v>
      </c>
      <c r="K55" s="46">
        <f t="shared" si="7"/>
        <v>5.3921568627450984</v>
      </c>
      <c r="L55" s="47">
        <v>11</v>
      </c>
      <c r="M55" s="48">
        <v>204</v>
      </c>
      <c r="N55" s="46">
        <f t="shared" si="8"/>
        <v>16.248976248976252</v>
      </c>
      <c r="O55" s="47">
        <f t="shared" si="9"/>
        <v>107.24324324324326</v>
      </c>
      <c r="P55" s="50">
        <f t="shared" si="9"/>
        <v>660</v>
      </c>
    </row>
    <row r="56" spans="1:17">
      <c r="A56" s="36" t="s">
        <v>34</v>
      </c>
      <c r="B56" s="46">
        <f t="shared" si="5"/>
        <v>17.929600688221377</v>
      </c>
      <c r="C56" s="47">
        <v>608.35135135135135</v>
      </c>
      <c r="D56" s="48">
        <v>3393</v>
      </c>
      <c r="E56" s="46">
        <f t="shared" si="6"/>
        <v>22.906976744186046</v>
      </c>
      <c r="F56" s="47">
        <v>197</v>
      </c>
      <c r="G56" s="48">
        <v>860</v>
      </c>
      <c r="H56" s="46">
        <f>I56/J56*100</f>
        <v>11.344537815126051</v>
      </c>
      <c r="I56" s="47">
        <v>81</v>
      </c>
      <c r="J56" s="48">
        <v>714</v>
      </c>
      <c r="K56" s="46">
        <f t="shared" si="7"/>
        <v>8.9804543053354458</v>
      </c>
      <c r="L56" s="47">
        <v>170</v>
      </c>
      <c r="M56" s="48">
        <v>1893</v>
      </c>
      <c r="N56" s="46">
        <f t="shared" si="8"/>
        <v>15.39870774564652</v>
      </c>
      <c r="O56" s="47">
        <f t="shared" si="9"/>
        <v>1056.3513513513512</v>
      </c>
      <c r="P56" s="50">
        <f t="shared" si="9"/>
        <v>6860</v>
      </c>
    </row>
    <row r="57" spans="1:17">
      <c r="A57" s="36" t="s">
        <v>35</v>
      </c>
      <c r="B57" s="46">
        <f t="shared" si="5"/>
        <v>13.783085861846352</v>
      </c>
      <c r="C57" s="47">
        <v>427</v>
      </c>
      <c r="D57" s="48">
        <v>3098</v>
      </c>
      <c r="E57" s="46"/>
      <c r="F57" s="47"/>
      <c r="G57" s="48"/>
      <c r="H57" s="46">
        <f>I57/J57*100</f>
        <v>8.393285371702639</v>
      </c>
      <c r="I57" s="47">
        <v>70</v>
      </c>
      <c r="J57" s="48">
        <v>834</v>
      </c>
      <c r="K57" s="46">
        <f t="shared" si="7"/>
        <v>4.8463356973995273</v>
      </c>
      <c r="L57" s="47">
        <v>41</v>
      </c>
      <c r="M57" s="48">
        <v>846</v>
      </c>
      <c r="N57" s="46">
        <f t="shared" si="8"/>
        <v>11.259941398074508</v>
      </c>
      <c r="O57" s="47">
        <f t="shared" si="9"/>
        <v>538</v>
      </c>
      <c r="P57" s="50">
        <f t="shared" si="9"/>
        <v>4778</v>
      </c>
    </row>
    <row r="58" spans="1:17">
      <c r="A58" s="36" t="s">
        <v>36</v>
      </c>
      <c r="B58" s="46">
        <f t="shared" si="5"/>
        <v>13.642490714611274</v>
      </c>
      <c r="C58" s="47">
        <v>380.21621621621625</v>
      </c>
      <c r="D58" s="48">
        <v>2787</v>
      </c>
      <c r="E58" s="46">
        <f t="shared" si="6"/>
        <v>19.899244332493705</v>
      </c>
      <c r="F58" s="47">
        <v>158</v>
      </c>
      <c r="G58" s="48">
        <v>794</v>
      </c>
      <c r="H58" s="46"/>
      <c r="I58" s="47"/>
      <c r="J58" s="48"/>
      <c r="K58" s="46">
        <f t="shared" si="7"/>
        <v>4.0909090909090908</v>
      </c>
      <c r="L58" s="47">
        <v>45</v>
      </c>
      <c r="M58" s="48">
        <v>1100</v>
      </c>
      <c r="N58" s="46">
        <f t="shared" si="8"/>
        <v>12.459222734804875</v>
      </c>
      <c r="O58" s="47">
        <f t="shared" si="9"/>
        <v>583.21621621621625</v>
      </c>
      <c r="P58" s="50">
        <f t="shared" si="9"/>
        <v>4681</v>
      </c>
    </row>
    <row r="59" spans="1:17">
      <c r="A59" s="36" t="s">
        <v>37</v>
      </c>
      <c r="B59" s="46"/>
      <c r="C59" s="47"/>
      <c r="D59" s="48"/>
      <c r="E59" s="46">
        <f t="shared" si="6"/>
        <v>12.896405919661733</v>
      </c>
      <c r="F59" s="47">
        <v>61</v>
      </c>
      <c r="G59" s="48">
        <v>473</v>
      </c>
      <c r="H59" s="46"/>
      <c r="I59" s="47"/>
      <c r="J59" s="48"/>
      <c r="K59" s="46">
        <f t="shared" si="7"/>
        <v>6.094968107725018</v>
      </c>
      <c r="L59" s="47">
        <v>86</v>
      </c>
      <c r="M59" s="48">
        <v>1411</v>
      </c>
      <c r="N59" s="46">
        <f t="shared" si="8"/>
        <v>7.8025477707006363</v>
      </c>
      <c r="O59" s="47">
        <f t="shared" si="9"/>
        <v>147</v>
      </c>
      <c r="P59" s="50">
        <f t="shared" si="9"/>
        <v>1884</v>
      </c>
    </row>
    <row r="60" spans="1:17">
      <c r="A60" s="36" t="s">
        <v>38</v>
      </c>
      <c r="B60" s="46">
        <f t="shared" si="5"/>
        <v>18.065331167659274</v>
      </c>
      <c r="C60" s="47">
        <v>1001.0000000000003</v>
      </c>
      <c r="D60" s="48">
        <v>5541</v>
      </c>
      <c r="E60" s="46">
        <f t="shared" si="6"/>
        <v>17.816091954022991</v>
      </c>
      <c r="F60" s="47">
        <v>93</v>
      </c>
      <c r="G60" s="48">
        <v>522</v>
      </c>
      <c r="H60" s="46"/>
      <c r="I60" s="47"/>
      <c r="J60" s="48"/>
      <c r="K60" s="46">
        <f t="shared" si="7"/>
        <v>6.477927063339731</v>
      </c>
      <c r="L60" s="47">
        <v>135</v>
      </c>
      <c r="M60" s="48">
        <v>2084</v>
      </c>
      <c r="N60" s="46">
        <f t="shared" si="8"/>
        <v>15.08530747514423</v>
      </c>
      <c r="O60" s="47">
        <f t="shared" si="9"/>
        <v>1229.0000000000005</v>
      </c>
      <c r="P60" s="50">
        <f t="shared" si="9"/>
        <v>8147</v>
      </c>
    </row>
    <row r="61" spans="1:17">
      <c r="A61" s="36" t="s">
        <v>39</v>
      </c>
      <c r="B61" s="46">
        <f t="shared" si="5"/>
        <v>16.110703715622709</v>
      </c>
      <c r="C61" s="47">
        <v>825.35135135135147</v>
      </c>
      <c r="D61" s="48">
        <v>5123</v>
      </c>
      <c r="E61" s="46">
        <f t="shared" si="6"/>
        <v>16.96551724137931</v>
      </c>
      <c r="F61" s="47">
        <v>123</v>
      </c>
      <c r="G61" s="48">
        <v>725</v>
      </c>
      <c r="H61" s="46">
        <f>I61/J61*100</f>
        <v>10.921501706484642</v>
      </c>
      <c r="I61" s="47">
        <v>64</v>
      </c>
      <c r="J61" s="48">
        <v>586</v>
      </c>
      <c r="K61" s="46">
        <f t="shared" si="7"/>
        <v>4.911433172302738</v>
      </c>
      <c r="L61" s="47">
        <v>122</v>
      </c>
      <c r="M61" s="48">
        <v>2484</v>
      </c>
      <c r="N61" s="46">
        <f t="shared" si="8"/>
        <v>12.719795372856598</v>
      </c>
      <c r="O61" s="47">
        <f t="shared" si="9"/>
        <v>1134.3513513513515</v>
      </c>
      <c r="P61" s="50">
        <f t="shared" si="9"/>
        <v>8918</v>
      </c>
    </row>
    <row r="62" spans="1:17">
      <c r="A62" s="36" t="s">
        <v>40</v>
      </c>
      <c r="B62" s="46">
        <f t="shared" si="5"/>
        <v>15.434170312219099</v>
      </c>
      <c r="C62" s="47">
        <v>696.08108108108127</v>
      </c>
      <c r="D62" s="48">
        <v>4510</v>
      </c>
      <c r="E62" s="46">
        <f t="shared" si="6"/>
        <v>18.481848184818482</v>
      </c>
      <c r="F62" s="47">
        <v>112</v>
      </c>
      <c r="G62" s="48">
        <v>606</v>
      </c>
      <c r="H62" s="46">
        <f>I62/J62*100</f>
        <v>9.9078341013824893</v>
      </c>
      <c r="I62" s="47">
        <v>43</v>
      </c>
      <c r="J62" s="48">
        <v>434</v>
      </c>
      <c r="K62" s="46">
        <f t="shared" si="7"/>
        <v>9.0659340659340657</v>
      </c>
      <c r="L62" s="47">
        <v>66</v>
      </c>
      <c r="M62" s="48">
        <v>728</v>
      </c>
      <c r="N62" s="46">
        <f t="shared" si="8"/>
        <v>14.607854110880556</v>
      </c>
      <c r="O62" s="47">
        <f t="shared" si="9"/>
        <v>917.08108108108127</v>
      </c>
      <c r="P62" s="50">
        <f t="shared" si="9"/>
        <v>6278</v>
      </c>
    </row>
    <row r="63" spans="1:17" ht="15.75" thickBot="1">
      <c r="A63" s="41" t="s">
        <v>41</v>
      </c>
      <c r="B63" s="46">
        <f t="shared" si="5"/>
        <v>19.425260270330693</v>
      </c>
      <c r="C63" s="47">
        <v>868.89189189189187</v>
      </c>
      <c r="D63" s="48">
        <v>4473</v>
      </c>
      <c r="E63" s="46">
        <f t="shared" si="6"/>
        <v>25.11737089201878</v>
      </c>
      <c r="F63" s="47">
        <v>214</v>
      </c>
      <c r="G63" s="48">
        <v>852</v>
      </c>
      <c r="H63" s="46">
        <f>I63/J63*100</f>
        <v>12.983425414364641</v>
      </c>
      <c r="I63" s="47">
        <v>94</v>
      </c>
      <c r="J63" s="48">
        <v>724</v>
      </c>
      <c r="K63" s="46">
        <f t="shared" si="7"/>
        <v>5.8901682905225865</v>
      </c>
      <c r="L63" s="47">
        <v>133</v>
      </c>
      <c r="M63" s="48">
        <v>2258</v>
      </c>
      <c r="N63" s="46">
        <f t="shared" si="8"/>
        <v>15.768531261489008</v>
      </c>
      <c r="O63" s="47">
        <f t="shared" si="9"/>
        <v>1309.8918918918919</v>
      </c>
      <c r="P63" s="50">
        <f t="shared" si="9"/>
        <v>8307</v>
      </c>
      <c r="Q63" s="35"/>
    </row>
    <row r="64" spans="1:17" ht="15.75" thickBot="1">
      <c r="A64" s="51" t="s">
        <v>42</v>
      </c>
      <c r="B64" s="52">
        <f>C64/D64*100</f>
        <v>16.234272718973696</v>
      </c>
      <c r="C64" s="53">
        <f>SUM(C50:C63)</f>
        <v>6536.5675675675684</v>
      </c>
      <c r="D64" s="54">
        <f>SUM(D50:D63)</f>
        <v>40264</v>
      </c>
      <c r="E64" s="55">
        <f>F64/G64*100</f>
        <v>21.244201260854052</v>
      </c>
      <c r="F64" s="53">
        <f>SUM(F50:F63)</f>
        <v>1786</v>
      </c>
      <c r="G64" s="53">
        <f>SUM(G50:G63)</f>
        <v>8407</v>
      </c>
      <c r="H64" s="55">
        <f>I64/J64*100</f>
        <v>10.989944767030165</v>
      </c>
      <c r="I64" s="53">
        <f>SUM(I50:I63)</f>
        <v>776</v>
      </c>
      <c r="J64" s="53">
        <f>SUM(J50:J63)</f>
        <v>7061</v>
      </c>
      <c r="K64" s="56">
        <f>L64/M64*100</f>
        <v>5.9341062182101449</v>
      </c>
      <c r="L64" s="53">
        <f>SUM(L50:L63)</f>
        <v>1295</v>
      </c>
      <c r="M64" s="54">
        <f>SUM(M50:M63)</f>
        <v>21823</v>
      </c>
      <c r="N64" s="55">
        <f t="shared" si="8"/>
        <v>13.401544152624032</v>
      </c>
      <c r="O64" s="53">
        <f t="shared" si="9"/>
        <v>10393.567567567568</v>
      </c>
      <c r="P64" s="57">
        <f t="shared" si="9"/>
        <v>77555</v>
      </c>
    </row>
    <row r="65" spans="1:12">
      <c r="A65" t="s">
        <v>43</v>
      </c>
    </row>
    <row r="66" spans="1:12">
      <c r="A66" t="s">
        <v>44</v>
      </c>
    </row>
    <row r="67" spans="1:12">
      <c r="A67" s="58" t="s">
        <v>45</v>
      </c>
    </row>
    <row r="69" spans="1:12">
      <c r="A69" t="s">
        <v>16</v>
      </c>
      <c r="L69" s="4"/>
    </row>
    <row r="70" spans="1:12" ht="15.75">
      <c r="A70" s="4" t="s">
        <v>18</v>
      </c>
      <c r="L70" s="59"/>
    </row>
    <row r="71" spans="1:12" ht="15.75" thickBot="1"/>
    <row r="72" spans="1:12">
      <c r="A72" s="30">
        <v>2010</v>
      </c>
      <c r="B72" s="60" t="s">
        <v>55</v>
      </c>
      <c r="C72" s="31"/>
      <c r="D72" s="34"/>
    </row>
    <row r="73" spans="1:12">
      <c r="A73" s="61"/>
      <c r="B73" s="39" t="s">
        <v>46</v>
      </c>
      <c r="C73" s="38"/>
      <c r="D73" s="40"/>
    </row>
    <row r="74" spans="1:12" ht="15.75" thickBot="1">
      <c r="A74" s="62" t="s">
        <v>47</v>
      </c>
      <c r="B74" s="43" t="s">
        <v>25</v>
      </c>
      <c r="C74" s="43" t="s">
        <v>26</v>
      </c>
      <c r="D74" s="45" t="s">
        <v>27</v>
      </c>
    </row>
    <row r="75" spans="1:12">
      <c r="A75" s="63" t="s">
        <v>48</v>
      </c>
      <c r="B75" s="46">
        <f t="shared" ref="B75:B80" si="10">C75/D75*100</f>
        <v>28.836112514738083</v>
      </c>
      <c r="C75" s="47">
        <v>1712</v>
      </c>
      <c r="D75" s="50">
        <v>5937</v>
      </c>
      <c r="E75" s="64"/>
    </row>
    <row r="76" spans="1:12">
      <c r="A76" s="63" t="s">
        <v>49</v>
      </c>
      <c r="B76" s="46">
        <f t="shared" si="10"/>
        <v>32.558889964504679</v>
      </c>
      <c r="C76" s="47">
        <v>2018</v>
      </c>
      <c r="D76" s="50">
        <v>6198</v>
      </c>
      <c r="E76" s="64"/>
    </row>
    <row r="77" spans="1:12">
      <c r="A77" s="65" t="s">
        <v>50</v>
      </c>
      <c r="B77" s="46">
        <f t="shared" si="10"/>
        <v>37.375107931417297</v>
      </c>
      <c r="C77" s="47">
        <v>3030</v>
      </c>
      <c r="D77" s="50">
        <v>8107</v>
      </c>
      <c r="E77" s="64"/>
    </row>
    <row r="78" spans="1:12">
      <c r="A78" s="63" t="s">
        <v>51</v>
      </c>
      <c r="B78" s="46">
        <f t="shared" si="10"/>
        <v>36.317716883444881</v>
      </c>
      <c r="C78" s="47">
        <v>2876</v>
      </c>
      <c r="D78" s="50">
        <v>7919</v>
      </c>
      <c r="E78" s="64"/>
    </row>
    <row r="79" spans="1:12" ht="15.75" thickBot="1">
      <c r="A79" s="63" t="s">
        <v>52</v>
      </c>
      <c r="B79" s="46">
        <f t="shared" si="10"/>
        <v>41.313383208645057</v>
      </c>
      <c r="C79" s="47">
        <v>1988</v>
      </c>
      <c r="D79" s="50">
        <v>4812</v>
      </c>
      <c r="E79" s="64"/>
    </row>
    <row r="80" spans="1:12" ht="15.75" thickBot="1">
      <c r="A80" s="66" t="s">
        <v>42</v>
      </c>
      <c r="B80" s="55">
        <f t="shared" si="10"/>
        <v>35.253085858126347</v>
      </c>
      <c r="C80" s="53">
        <f>SUM(C75:C79)</f>
        <v>11624</v>
      </c>
      <c r="D80" s="57">
        <f>SUM(D75:D79)</f>
        <v>32973</v>
      </c>
      <c r="E80" s="64"/>
    </row>
    <row r="81" spans="1:1">
      <c r="A81" t="s">
        <v>53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C63" sqref="C63"/>
    </sheetView>
  </sheetViews>
  <sheetFormatPr defaultRowHeight="15"/>
  <cols>
    <col min="1" max="1" width="22.140625" customWidth="1"/>
  </cols>
  <sheetData>
    <row r="1" spans="1:7" ht="15.75">
      <c r="A1" s="1" t="s">
        <v>102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6.7968082074665146</v>
      </c>
      <c r="C5" s="14">
        <f>C16/C27*100</f>
        <v>7.1481665014866209</v>
      </c>
      <c r="D5" s="15">
        <f t="shared" ref="D5:D12" si="0">C5-B5</f>
        <v>0.35135829402010632</v>
      </c>
      <c r="E5" s="4"/>
      <c r="F5" s="4"/>
      <c r="G5" s="4"/>
    </row>
    <row r="6" spans="1:7">
      <c r="A6" s="12" t="s">
        <v>5</v>
      </c>
      <c r="B6" s="14">
        <f>B17/B28*100</f>
        <v>5.0497217407170876</v>
      </c>
      <c r="C6" s="14">
        <f t="shared" ref="C6:C10" si="1">C17/C28*100</f>
        <v>4.4182300961998866</v>
      </c>
      <c r="D6" s="15">
        <f t="shared" si="0"/>
        <v>-0.63149164451720097</v>
      </c>
      <c r="E6" s="4"/>
      <c r="F6" s="4"/>
      <c r="G6" s="4"/>
    </row>
    <row r="7" spans="1:7">
      <c r="A7" s="12" t="s">
        <v>6</v>
      </c>
      <c r="B7" s="14">
        <f>B18/B29*100</f>
        <v>12.047520331685536</v>
      </c>
      <c r="C7" s="14">
        <f t="shared" si="1"/>
        <v>9.0141414141414149</v>
      </c>
      <c r="D7" s="15">
        <f t="shared" si="0"/>
        <v>-3.0333789175441215</v>
      </c>
      <c r="E7" s="4"/>
      <c r="F7" s="4"/>
      <c r="G7" s="4"/>
    </row>
    <row r="8" spans="1:7">
      <c r="A8" s="12" t="s">
        <v>7</v>
      </c>
      <c r="B8" s="14">
        <f>B19/B30*100</f>
        <v>8.3684032312678376</v>
      </c>
      <c r="C8" s="14">
        <f t="shared" si="1"/>
        <v>7.1257783312577834</v>
      </c>
      <c r="D8" s="15">
        <f t="shared" si="0"/>
        <v>-1.2426249000100542</v>
      </c>
      <c r="E8" s="4"/>
      <c r="F8" s="4"/>
      <c r="G8" s="4"/>
    </row>
    <row r="9" spans="1:7">
      <c r="A9" s="12" t="s">
        <v>8</v>
      </c>
      <c r="B9" s="14">
        <f>B20/B31*100</f>
        <v>12.943503523303251</v>
      </c>
      <c r="C9" s="14">
        <f t="shared" si="1"/>
        <v>8.0677290836653377</v>
      </c>
      <c r="D9" s="15">
        <f t="shared" si="0"/>
        <v>-4.8757744396379135</v>
      </c>
      <c r="E9" s="4"/>
      <c r="F9" s="4"/>
      <c r="G9" s="4"/>
    </row>
    <row r="10" spans="1:7">
      <c r="A10" s="12" t="s">
        <v>9</v>
      </c>
      <c r="B10" s="14">
        <f>B21/B32*100</f>
        <v>6.8702290076335881</v>
      </c>
      <c r="C10" s="14">
        <f t="shared" si="1"/>
        <v>6.865939993257669</v>
      </c>
      <c r="D10" s="15">
        <f t="shared" si="0"/>
        <v>-4.2890143759191091E-3</v>
      </c>
      <c r="E10" s="4"/>
      <c r="F10" s="4"/>
      <c r="G10" s="4"/>
    </row>
    <row r="11" spans="1:7">
      <c r="A11" s="12" t="s">
        <v>10</v>
      </c>
      <c r="B11" s="14">
        <v>6.8</v>
      </c>
      <c r="C11" s="14">
        <f>C5</f>
        <v>7.1481665014866209</v>
      </c>
      <c r="D11" s="15">
        <f t="shared" si="0"/>
        <v>0.34816650148662109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8.6223030705858683</v>
      </c>
      <c r="C12" s="17">
        <f>C23/C34*100</f>
        <v>7.0482077354675763</v>
      </c>
      <c r="D12" s="18">
        <f t="shared" si="0"/>
        <v>-1.574095335118292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477</v>
      </c>
      <c r="C16" s="20">
        <v>577</v>
      </c>
      <c r="D16" s="21">
        <f>C16-B16</f>
        <v>100</v>
      </c>
      <c r="E16" s="4"/>
      <c r="F16" s="4"/>
      <c r="G16" s="4"/>
    </row>
    <row r="17" spans="1:7">
      <c r="A17" s="12" t="s">
        <v>5</v>
      </c>
      <c r="B17" s="20">
        <v>1107</v>
      </c>
      <c r="C17" s="20">
        <v>1015</v>
      </c>
      <c r="D17" s="21">
        <f t="shared" ref="D17:D23" si="3">C17-B17</f>
        <v>-92</v>
      </c>
      <c r="E17" s="4"/>
      <c r="F17" s="4"/>
      <c r="G17" s="4"/>
    </row>
    <row r="18" spans="1:7">
      <c r="A18" s="12" t="s">
        <v>6</v>
      </c>
      <c r="B18" s="20">
        <v>3022</v>
      </c>
      <c r="C18" s="20">
        <v>2231</v>
      </c>
      <c r="D18" s="21">
        <f t="shared" si="3"/>
        <v>-791</v>
      </c>
      <c r="E18" s="4"/>
      <c r="F18" s="4"/>
      <c r="G18" s="20"/>
    </row>
    <row r="19" spans="1:7">
      <c r="A19" s="12" t="s">
        <v>7</v>
      </c>
      <c r="B19" s="20">
        <v>3460</v>
      </c>
      <c r="C19" s="20">
        <v>2861</v>
      </c>
      <c r="D19" s="21">
        <f t="shared" si="3"/>
        <v>-599</v>
      </c>
      <c r="E19" s="4"/>
      <c r="F19" s="4"/>
      <c r="G19" s="20"/>
    </row>
    <row r="20" spans="1:7">
      <c r="A20" s="12" t="s">
        <v>8</v>
      </c>
      <c r="B20" s="20">
        <v>1047</v>
      </c>
      <c r="C20" s="20">
        <v>729</v>
      </c>
      <c r="D20" s="21">
        <f t="shared" si="3"/>
        <v>-318</v>
      </c>
      <c r="E20" s="20"/>
      <c r="F20" s="20"/>
      <c r="G20" s="4"/>
    </row>
    <row r="21" spans="1:7">
      <c r="A21" s="12" t="s">
        <v>9</v>
      </c>
      <c r="B21" s="22">
        <v>576</v>
      </c>
      <c r="C21" s="22">
        <v>611</v>
      </c>
      <c r="D21" s="21">
        <f t="shared" si="3"/>
        <v>35</v>
      </c>
      <c r="E21" s="4"/>
      <c r="F21" s="20"/>
      <c r="G21" s="4"/>
    </row>
    <row r="22" spans="1:7">
      <c r="A22" s="12" t="s">
        <v>10</v>
      </c>
      <c r="B22" s="23">
        <f>B33*B11/100</f>
        <v>170</v>
      </c>
      <c r="C22" s="23">
        <f>C11/100*C33</f>
        <v>178.7041625371655</v>
      </c>
      <c r="D22" s="21">
        <f t="shared" si="3"/>
        <v>8.7041625371655016</v>
      </c>
      <c r="E22" s="4"/>
      <c r="F22" s="4"/>
      <c r="G22" s="4"/>
    </row>
    <row r="23" spans="1:7">
      <c r="A23" s="8" t="s">
        <v>11</v>
      </c>
      <c r="B23" s="24">
        <f>SUM(B16:B22)</f>
        <v>9859</v>
      </c>
      <c r="C23" s="24">
        <f>SUM(C16:C22)</f>
        <v>8202.7041625371658</v>
      </c>
      <c r="D23" s="25">
        <f t="shared" si="3"/>
        <v>-1656.2958374628342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7018</v>
      </c>
      <c r="C27" s="20">
        <v>8072</v>
      </c>
      <c r="D27" s="21">
        <f t="shared" ref="D27:D34" si="4">C27-B27</f>
        <v>1054</v>
      </c>
      <c r="E27" s="4"/>
      <c r="F27" s="4"/>
      <c r="G27" s="20"/>
    </row>
    <row r="28" spans="1:7">
      <c r="A28" s="12" t="s">
        <v>5</v>
      </c>
      <c r="B28" s="20">
        <v>21922</v>
      </c>
      <c r="C28" s="20">
        <v>22973</v>
      </c>
      <c r="D28" s="21">
        <f t="shared" si="4"/>
        <v>1051</v>
      </c>
      <c r="E28" s="4"/>
      <c r="F28" s="4"/>
      <c r="G28" s="20"/>
    </row>
    <row r="29" spans="1:7">
      <c r="A29" s="12" t="s">
        <v>6</v>
      </c>
      <c r="B29" s="20">
        <v>25084</v>
      </c>
      <c r="C29" s="20">
        <v>24750</v>
      </c>
      <c r="D29" s="21">
        <f t="shared" si="4"/>
        <v>-334</v>
      </c>
      <c r="E29" s="4"/>
      <c r="F29" s="4"/>
      <c r="G29" s="20"/>
    </row>
    <row r="30" spans="1:7">
      <c r="A30" s="12" t="s">
        <v>7</v>
      </c>
      <c r="B30" s="20">
        <v>41346</v>
      </c>
      <c r="C30" s="20">
        <v>40150</v>
      </c>
      <c r="D30" s="21">
        <f t="shared" si="4"/>
        <v>-1196</v>
      </c>
      <c r="E30" s="4"/>
      <c r="F30" s="4"/>
      <c r="G30" s="20"/>
    </row>
    <row r="31" spans="1:7">
      <c r="A31" s="12" t="s">
        <v>8</v>
      </c>
      <c r="B31" s="20">
        <v>8089</v>
      </c>
      <c r="C31" s="20">
        <v>9036</v>
      </c>
      <c r="D31" s="21">
        <f t="shared" si="4"/>
        <v>947</v>
      </c>
      <c r="E31" s="20"/>
      <c r="F31" s="20"/>
      <c r="G31" s="20"/>
    </row>
    <row r="32" spans="1:7">
      <c r="A32" s="12" t="s">
        <v>9</v>
      </c>
      <c r="B32" s="20">
        <v>8384</v>
      </c>
      <c r="C32" s="20">
        <v>8899</v>
      </c>
      <c r="D32" s="21">
        <f t="shared" si="4"/>
        <v>515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114343</v>
      </c>
      <c r="C34" s="24">
        <f>SUM(C27:C33)</f>
        <v>116380</v>
      </c>
      <c r="D34" s="25">
        <f t="shared" si="4"/>
        <v>2037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98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103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39</v>
      </c>
      <c r="C46" s="31"/>
      <c r="D46" s="32"/>
      <c r="E46" s="33" t="str">
        <f>B46</f>
        <v>UGE 39</v>
      </c>
      <c r="F46" s="31"/>
      <c r="G46" s="32"/>
      <c r="H46" s="31" t="str">
        <f>B46</f>
        <v>UGE 39</v>
      </c>
      <c r="I46" s="31"/>
      <c r="J46" s="32"/>
      <c r="K46" s="31" t="str">
        <f>B46</f>
        <v>UGE 39</v>
      </c>
      <c r="L46" s="31"/>
      <c r="M46" s="32"/>
      <c r="N46" s="31" t="str">
        <f>E46</f>
        <v>UGE 39</v>
      </c>
      <c r="O46" s="31"/>
      <c r="P46" s="32"/>
      <c r="Q46" s="31" t="str">
        <f>B46</f>
        <v>UGE 39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8.6284024312193335</v>
      </c>
      <c r="C49" s="22">
        <v>557.48108108108113</v>
      </c>
      <c r="D49" s="70">
        <v>6461</v>
      </c>
      <c r="E49" s="46">
        <f>F49/G49*100</f>
        <v>8.855393311351861</v>
      </c>
      <c r="F49" s="22">
        <v>188</v>
      </c>
      <c r="G49" s="70">
        <v>2123</v>
      </c>
      <c r="H49" s="46">
        <f>I49/J49*100</f>
        <v>9.2082616179001722</v>
      </c>
      <c r="I49" s="22">
        <v>214</v>
      </c>
      <c r="J49" s="70">
        <v>2324</v>
      </c>
      <c r="K49" s="46">
        <f>L49/M49*100</f>
        <v>4.7020484171322163</v>
      </c>
      <c r="L49" s="22">
        <v>303</v>
      </c>
      <c r="M49" s="71">
        <v>6444</v>
      </c>
      <c r="N49" s="46">
        <f t="shared" ref="N49:N54" si="5">O49/P49*100</f>
        <v>9.4519199212340013</v>
      </c>
      <c r="O49" s="22">
        <v>576</v>
      </c>
      <c r="P49" s="71">
        <v>6094</v>
      </c>
      <c r="Q49" s="46">
        <f>R49/S49*100</f>
        <v>7.8413421525252964</v>
      </c>
      <c r="R49" s="47">
        <f>L49+I49+F49+C49+O49</f>
        <v>1838.4810810810811</v>
      </c>
      <c r="S49" s="50">
        <f>M49+J49+G49+D49+P49</f>
        <v>23446</v>
      </c>
    </row>
    <row r="50" spans="1:19">
      <c r="A50" s="36" t="s">
        <v>49</v>
      </c>
      <c r="B50" s="69">
        <f t="shared" ref="B50:B53" si="6">C50/D50*100</f>
        <v>7.1251630759154718</v>
      </c>
      <c r="C50" s="22">
        <v>364.5945945945947</v>
      </c>
      <c r="D50" s="70">
        <v>5117</v>
      </c>
      <c r="E50" s="46">
        <f t="shared" ref="E50:E53" si="7">F50/G50*100</f>
        <v>8.6186540731995276</v>
      </c>
      <c r="F50" s="22">
        <v>146</v>
      </c>
      <c r="G50" s="70">
        <v>1694</v>
      </c>
      <c r="H50" s="46">
        <f>I50/J50*100</f>
        <v>6.4668769716088326</v>
      </c>
      <c r="I50" s="22">
        <v>123</v>
      </c>
      <c r="J50" s="70">
        <v>1902</v>
      </c>
      <c r="K50" s="46">
        <f t="shared" ref="K50:K53" si="8">L50/M50*100</f>
        <v>5.4301602878639184</v>
      </c>
      <c r="L50" s="22">
        <v>166</v>
      </c>
      <c r="M50" s="70">
        <v>3057</v>
      </c>
      <c r="N50" s="46">
        <f t="shared" si="5"/>
        <v>9.9161790289419578</v>
      </c>
      <c r="O50" s="22">
        <v>627</v>
      </c>
      <c r="P50" s="70">
        <v>6323</v>
      </c>
      <c r="Q50" s="46">
        <f t="shared" ref="Q50:Q54" si="9">R50/S50*100</f>
        <v>7.8847874569977039</v>
      </c>
      <c r="R50" s="47">
        <f t="shared" ref="R50:S53" si="10">L50+I50+F50+C50+O50</f>
        <v>1426.5945945945946</v>
      </c>
      <c r="S50" s="50">
        <f t="shared" si="10"/>
        <v>18093</v>
      </c>
    </row>
    <row r="51" spans="1:19">
      <c r="A51" s="72" t="s">
        <v>50</v>
      </c>
      <c r="B51" s="69">
        <f t="shared" si="6"/>
        <v>6.3338267906356247</v>
      </c>
      <c r="C51" s="22">
        <v>585.11891891891901</v>
      </c>
      <c r="D51" s="70">
        <v>9238</v>
      </c>
      <c r="E51" s="46">
        <f t="shared" si="7"/>
        <v>5.6787932564330079</v>
      </c>
      <c r="F51" s="22">
        <v>128</v>
      </c>
      <c r="G51" s="70">
        <v>2254</v>
      </c>
      <c r="H51" s="46">
        <f t="shared" ref="H51:H52" si="11">I51/J51*100</f>
        <v>6.8633011911514465</v>
      </c>
      <c r="I51" s="22">
        <v>121</v>
      </c>
      <c r="J51" s="70">
        <v>1763</v>
      </c>
      <c r="K51" s="46">
        <f t="shared" si="8"/>
        <v>3.7023593466424685</v>
      </c>
      <c r="L51" s="10">
        <v>204</v>
      </c>
      <c r="M51" s="70">
        <v>5510</v>
      </c>
      <c r="N51" s="46">
        <f t="shared" si="5"/>
        <v>9.0984677515144323</v>
      </c>
      <c r="O51" s="22">
        <v>766</v>
      </c>
      <c r="P51" s="70">
        <v>8419</v>
      </c>
      <c r="Q51" s="46">
        <f t="shared" si="9"/>
        <v>6.6366940807788364</v>
      </c>
      <c r="R51" s="47">
        <f t="shared" si="10"/>
        <v>1804.118918918919</v>
      </c>
      <c r="S51" s="50">
        <f t="shared" si="10"/>
        <v>27184</v>
      </c>
    </row>
    <row r="52" spans="1:19">
      <c r="A52" s="36" t="s">
        <v>51</v>
      </c>
      <c r="B52" s="69">
        <f t="shared" si="6"/>
        <v>7.1092856695887638</v>
      </c>
      <c r="C52" s="22">
        <v>675.52432432432431</v>
      </c>
      <c r="D52" s="70">
        <v>9502</v>
      </c>
      <c r="E52" s="46">
        <f t="shared" si="7"/>
        <v>4.6875</v>
      </c>
      <c r="F52" s="22">
        <v>90</v>
      </c>
      <c r="G52" s="70">
        <v>1920</v>
      </c>
      <c r="H52" s="46">
        <f t="shared" si="11"/>
        <v>5.7272727272727275</v>
      </c>
      <c r="I52" s="22">
        <v>63</v>
      </c>
      <c r="J52" s="70">
        <v>1100</v>
      </c>
      <c r="K52" s="46">
        <f t="shared" si="8"/>
        <v>4.3033889187735337</v>
      </c>
      <c r="L52" s="10">
        <v>240</v>
      </c>
      <c r="M52" s="70">
        <v>5577</v>
      </c>
      <c r="N52" s="46">
        <f t="shared" si="5"/>
        <v>7.1428571428571423</v>
      </c>
      <c r="O52" s="22">
        <v>591</v>
      </c>
      <c r="P52" s="70">
        <v>8274</v>
      </c>
      <c r="Q52" s="46">
        <f t="shared" si="9"/>
        <v>6.2925125102351824</v>
      </c>
      <c r="R52" s="47">
        <f t="shared" si="10"/>
        <v>1659.5243243243244</v>
      </c>
      <c r="S52" s="50">
        <f t="shared" si="10"/>
        <v>26373</v>
      </c>
    </row>
    <row r="53" spans="1:19" ht="15.75" thickBot="1">
      <c r="A53" s="41" t="s">
        <v>52</v>
      </c>
      <c r="B53" s="69">
        <f t="shared" si="6"/>
        <v>6.8940360213753227</v>
      </c>
      <c r="C53" s="22">
        <v>677.82162162162172</v>
      </c>
      <c r="D53" s="70">
        <v>9832</v>
      </c>
      <c r="E53" s="46">
        <f t="shared" si="7"/>
        <v>6.4977973568281939</v>
      </c>
      <c r="F53" s="22">
        <v>59</v>
      </c>
      <c r="G53" s="70">
        <v>908</v>
      </c>
      <c r="H53" s="46">
        <f>I53/J53*100</f>
        <v>5.696846388606307</v>
      </c>
      <c r="I53" s="22">
        <v>56</v>
      </c>
      <c r="J53" s="70">
        <v>983</v>
      </c>
      <c r="K53" s="46">
        <f t="shared" si="8"/>
        <v>4.2767295597484276</v>
      </c>
      <c r="L53" s="22">
        <v>102</v>
      </c>
      <c r="M53" s="70">
        <v>2385</v>
      </c>
      <c r="N53" s="73">
        <f t="shared" si="5"/>
        <v>8.6612489307100091</v>
      </c>
      <c r="O53" s="22">
        <v>405</v>
      </c>
      <c r="P53" s="74">
        <v>4676</v>
      </c>
      <c r="Q53" s="46">
        <f t="shared" si="9"/>
        <v>6.9198340162990934</v>
      </c>
      <c r="R53" s="47">
        <f t="shared" si="10"/>
        <v>1299.8216216216217</v>
      </c>
      <c r="S53" s="50">
        <f t="shared" si="10"/>
        <v>18784</v>
      </c>
    </row>
    <row r="54" spans="1:19" ht="15.75" thickBot="1">
      <c r="A54" s="75" t="s">
        <v>42</v>
      </c>
      <c r="B54" s="52">
        <f>C54/D54*100</f>
        <v>7.1246339739490434</v>
      </c>
      <c r="C54" s="53">
        <f>SUM(C49:C53)</f>
        <v>2860.5405405405409</v>
      </c>
      <c r="D54" s="54">
        <f>SUM(D49:D53)</f>
        <v>40150</v>
      </c>
      <c r="E54" s="55">
        <f>F54/G54*100</f>
        <v>6.865939993257669</v>
      </c>
      <c r="F54" s="53">
        <f>SUM(F49:F53)</f>
        <v>611</v>
      </c>
      <c r="G54" s="53">
        <f>SUM(G49:G53)</f>
        <v>8899</v>
      </c>
      <c r="H54" s="56">
        <f>I54/J54*100</f>
        <v>7.1481665014866209</v>
      </c>
      <c r="I54" s="53">
        <f>SUM(I49:I53)</f>
        <v>577</v>
      </c>
      <c r="J54" s="53">
        <f>SUM(J49:J53)</f>
        <v>8072</v>
      </c>
      <c r="K54" s="56">
        <f>L54/M54*100</f>
        <v>4.4182300961998866</v>
      </c>
      <c r="L54" s="53">
        <f>SUM(L49:L53)</f>
        <v>1015</v>
      </c>
      <c r="M54" s="54">
        <f>SUM(M49:M53)</f>
        <v>22973</v>
      </c>
      <c r="N54" s="76">
        <f t="shared" si="5"/>
        <v>8.7758243059255303</v>
      </c>
      <c r="O54" s="53">
        <f>SUM(O49:O53)</f>
        <v>2965</v>
      </c>
      <c r="P54" s="53">
        <f>SUM(P49:P53)</f>
        <v>33786</v>
      </c>
      <c r="Q54" s="56">
        <f t="shared" si="9"/>
        <v>7.0500004746580096</v>
      </c>
      <c r="R54" s="53">
        <f>SUM(R49:R53)</f>
        <v>8028.5405405405409</v>
      </c>
      <c r="S54" s="57">
        <f>SUM(S49:S53)</f>
        <v>113880</v>
      </c>
    </row>
    <row r="56" spans="1:19">
      <c r="A56" s="4" t="s">
        <v>14</v>
      </c>
    </row>
    <row r="57" spans="1:19">
      <c r="A57" s="4" t="s">
        <v>53</v>
      </c>
    </row>
    <row r="58" spans="1:19">
      <c r="A58" s="4" t="s">
        <v>98</v>
      </c>
    </row>
    <row r="59" spans="1:19">
      <c r="L59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H8" sqref="H8"/>
    </sheetView>
  </sheetViews>
  <sheetFormatPr defaultRowHeight="15"/>
  <cols>
    <col min="1" max="1" width="22.140625" customWidth="1"/>
  </cols>
  <sheetData>
    <row r="1" spans="1:7" ht="15.75">
      <c r="A1" s="1" t="s">
        <v>104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7.0404542228530875</v>
      </c>
      <c r="C5" s="14">
        <f>C16/C27*100</f>
        <v>6.9050860042074005</v>
      </c>
      <c r="D5" s="15">
        <f t="shared" ref="D5:D12" si="0">C5-B5</f>
        <v>-0.13536821864568704</v>
      </c>
      <c r="E5" s="4"/>
      <c r="F5" s="4"/>
      <c r="G5" s="4"/>
    </row>
    <row r="6" spans="1:7">
      <c r="A6" s="12" t="s">
        <v>5</v>
      </c>
      <c r="B6" s="14">
        <f>B17/B28*100</f>
        <v>5.0497217407170876</v>
      </c>
      <c r="C6" s="14">
        <f t="shared" ref="C6:C10" si="1">C17/C28*100</f>
        <v>4.6337427053392561</v>
      </c>
      <c r="D6" s="15">
        <f t="shared" si="0"/>
        <v>-0.41597903537783143</v>
      </c>
      <c r="E6" s="4"/>
      <c r="F6" s="4"/>
      <c r="G6" s="4"/>
    </row>
    <row r="7" spans="1:7">
      <c r="A7" s="12" t="s">
        <v>6</v>
      </c>
      <c r="B7" s="14">
        <f>B18/B29*100</f>
        <v>12.945139557266602</v>
      </c>
      <c r="C7" s="14">
        <f t="shared" si="1"/>
        <v>9.3486496394965179</v>
      </c>
      <c r="D7" s="15">
        <f t="shared" si="0"/>
        <v>-3.596489917770084</v>
      </c>
      <c r="E7" s="4"/>
      <c r="F7" s="4"/>
      <c r="G7" s="4"/>
    </row>
    <row r="8" spans="1:7">
      <c r="A8" s="12" t="s">
        <v>7</v>
      </c>
      <c r="B8" s="14">
        <f>B19/B30*100</f>
        <v>8.7222721640467462</v>
      </c>
      <c r="C8" s="14">
        <f t="shared" si="1"/>
        <v>7.4684915320992511</v>
      </c>
      <c r="D8" s="15">
        <f t="shared" si="0"/>
        <v>-1.2537806319474951</v>
      </c>
      <c r="E8" s="4"/>
      <c r="F8" s="4"/>
      <c r="G8" s="4"/>
    </row>
    <row r="9" spans="1:7">
      <c r="A9" s="12" t="s">
        <v>8</v>
      </c>
      <c r="B9" s="14">
        <f>B20/B31*100</f>
        <v>13.165572574762946</v>
      </c>
      <c r="C9" s="14">
        <f t="shared" si="1"/>
        <v>8.7544326241134751</v>
      </c>
      <c r="D9" s="15">
        <f t="shared" si="0"/>
        <v>-4.4111399506494706</v>
      </c>
      <c r="E9" s="4"/>
      <c r="F9" s="4"/>
      <c r="G9" s="4"/>
    </row>
    <row r="10" spans="1:7">
      <c r="A10" s="12" t="s">
        <v>9</v>
      </c>
      <c r="B10" s="14">
        <f>B21/B32*100</f>
        <v>8.4288443170964662</v>
      </c>
      <c r="C10" s="14">
        <f t="shared" si="1"/>
        <v>7.6853729997746232</v>
      </c>
      <c r="D10" s="15">
        <f t="shared" si="0"/>
        <v>-0.74347131732184302</v>
      </c>
      <c r="E10" s="4"/>
      <c r="F10" s="4"/>
      <c r="G10" s="4"/>
    </row>
    <row r="11" spans="1:7">
      <c r="A11" s="12" t="s">
        <v>10</v>
      </c>
      <c r="B11" s="14">
        <v>7</v>
      </c>
      <c r="C11" s="14">
        <f>C5</f>
        <v>6.9050860042074005</v>
      </c>
      <c r="D11" s="15">
        <f t="shared" si="0"/>
        <v>-9.4913995792599515E-2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9.0965628394239868</v>
      </c>
      <c r="C12" s="17">
        <f>C23/C34*100</f>
        <v>7.3710078979412303</v>
      </c>
      <c r="D12" s="18">
        <f t="shared" si="0"/>
        <v>-1.7255549414827565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496</v>
      </c>
      <c r="C16" s="20">
        <v>558</v>
      </c>
      <c r="D16" s="21">
        <f>C16-B16</f>
        <v>62</v>
      </c>
      <c r="E16" s="4"/>
      <c r="F16" s="4"/>
      <c r="G16" s="4"/>
    </row>
    <row r="17" spans="1:7">
      <c r="A17" s="12" t="s">
        <v>5</v>
      </c>
      <c r="B17" s="20">
        <v>1107</v>
      </c>
      <c r="C17" s="20">
        <v>1064</v>
      </c>
      <c r="D17" s="21">
        <f t="shared" ref="D17:D23" si="3">C17-B17</f>
        <v>-43</v>
      </c>
      <c r="E17" s="4"/>
      <c r="F17" s="4"/>
      <c r="G17" s="4"/>
    </row>
    <row r="18" spans="1:7">
      <c r="A18" s="12" t="s">
        <v>6</v>
      </c>
      <c r="B18" s="20">
        <v>3228</v>
      </c>
      <c r="C18" s="20">
        <v>2295</v>
      </c>
      <c r="D18" s="21">
        <f t="shared" si="3"/>
        <v>-933</v>
      </c>
      <c r="E18" s="4"/>
      <c r="F18" s="4"/>
      <c r="G18" s="20"/>
    </row>
    <row r="19" spans="1:7">
      <c r="A19" s="12" t="s">
        <v>7</v>
      </c>
      <c r="B19" s="20">
        <v>3590</v>
      </c>
      <c r="C19" s="20">
        <v>3034</v>
      </c>
      <c r="D19" s="21">
        <f t="shared" si="3"/>
        <v>-556</v>
      </c>
      <c r="E19" s="4"/>
      <c r="F19" s="4"/>
      <c r="G19" s="20"/>
    </row>
    <row r="20" spans="1:7">
      <c r="A20" s="12" t="s">
        <v>8</v>
      </c>
      <c r="B20" s="20">
        <v>1083</v>
      </c>
      <c r="C20" s="20">
        <v>790</v>
      </c>
      <c r="D20" s="21">
        <f t="shared" si="3"/>
        <v>-293</v>
      </c>
      <c r="E20" s="20"/>
      <c r="F20" s="20"/>
      <c r="G20" s="4"/>
    </row>
    <row r="21" spans="1:7">
      <c r="A21" s="12" t="s">
        <v>9</v>
      </c>
      <c r="B21" s="22">
        <v>706</v>
      </c>
      <c r="C21" s="22">
        <v>682</v>
      </c>
      <c r="D21" s="21">
        <f t="shared" si="3"/>
        <v>-24</v>
      </c>
      <c r="E21" s="4"/>
      <c r="F21" s="20"/>
      <c r="G21" s="4"/>
    </row>
    <row r="22" spans="1:7">
      <c r="A22" s="12" t="s">
        <v>10</v>
      </c>
      <c r="B22" s="23">
        <f>B33*B11/100</f>
        <v>175</v>
      </c>
      <c r="C22" s="23">
        <f>C11/100*C33</f>
        <v>172.627150105185</v>
      </c>
      <c r="D22" s="21">
        <f t="shared" si="3"/>
        <v>-2.3728498948150047</v>
      </c>
      <c r="E22" s="4"/>
      <c r="F22" s="4"/>
      <c r="G22" s="4"/>
    </row>
    <row r="23" spans="1:7">
      <c r="A23" s="8" t="s">
        <v>11</v>
      </c>
      <c r="B23" s="24">
        <f>SUM(B16:B22)</f>
        <v>10385</v>
      </c>
      <c r="C23" s="24">
        <f>SUM(C16:C22)</f>
        <v>8595.6271501051851</v>
      </c>
      <c r="D23" s="25">
        <f t="shared" si="3"/>
        <v>-1789.3728498948149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7045</v>
      </c>
      <c r="C27" s="20">
        <v>8081</v>
      </c>
      <c r="D27" s="21">
        <f t="shared" ref="D27:D34" si="4">C27-B27</f>
        <v>1036</v>
      </c>
      <c r="E27" s="4"/>
      <c r="F27" s="4"/>
      <c r="G27" s="20"/>
    </row>
    <row r="28" spans="1:7">
      <c r="A28" s="12" t="s">
        <v>5</v>
      </c>
      <c r="B28" s="20">
        <v>21922</v>
      </c>
      <c r="C28" s="20">
        <v>22962</v>
      </c>
      <c r="D28" s="21">
        <f t="shared" si="4"/>
        <v>1040</v>
      </c>
      <c r="E28" s="4"/>
      <c r="F28" s="4"/>
      <c r="G28" s="20"/>
    </row>
    <row r="29" spans="1:7">
      <c r="A29" s="12" t="s">
        <v>6</v>
      </c>
      <c r="B29" s="20">
        <v>24936</v>
      </c>
      <c r="C29" s="20">
        <v>24549</v>
      </c>
      <c r="D29" s="21">
        <f t="shared" si="4"/>
        <v>-387</v>
      </c>
      <c r="E29" s="4"/>
      <c r="F29" s="4"/>
      <c r="G29" s="20"/>
    </row>
    <row r="30" spans="1:7">
      <c r="A30" s="12" t="s">
        <v>7</v>
      </c>
      <c r="B30" s="20">
        <v>41159</v>
      </c>
      <c r="C30" s="20">
        <v>40624</v>
      </c>
      <c r="D30" s="21">
        <f t="shared" si="4"/>
        <v>-535</v>
      </c>
      <c r="E30" s="4"/>
      <c r="F30" s="4"/>
      <c r="G30" s="20"/>
    </row>
    <row r="31" spans="1:7">
      <c r="A31" s="12" t="s">
        <v>8</v>
      </c>
      <c r="B31" s="20">
        <v>8226</v>
      </c>
      <c r="C31" s="20">
        <v>9024</v>
      </c>
      <c r="D31" s="21">
        <f t="shared" si="4"/>
        <v>798</v>
      </c>
      <c r="E31" s="20"/>
      <c r="F31" s="20"/>
      <c r="G31" s="20"/>
    </row>
    <row r="32" spans="1:7">
      <c r="A32" s="12" t="s">
        <v>9</v>
      </c>
      <c r="B32" s="20">
        <v>8376</v>
      </c>
      <c r="C32" s="20">
        <v>8874</v>
      </c>
      <c r="D32" s="21">
        <f t="shared" si="4"/>
        <v>498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114164</v>
      </c>
      <c r="C34" s="24">
        <f>SUM(C27:C33)</f>
        <v>116614</v>
      </c>
      <c r="D34" s="25">
        <f t="shared" si="4"/>
        <v>2450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105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106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41</v>
      </c>
      <c r="C46" s="31"/>
      <c r="D46" s="32"/>
      <c r="E46" s="33" t="str">
        <f>B46</f>
        <v>UGE 41</v>
      </c>
      <c r="F46" s="31"/>
      <c r="G46" s="32"/>
      <c r="H46" s="31" t="str">
        <f>B46</f>
        <v>UGE 41</v>
      </c>
      <c r="I46" s="31"/>
      <c r="J46" s="32"/>
      <c r="K46" s="31" t="str">
        <f>B46</f>
        <v>UGE 41</v>
      </c>
      <c r="L46" s="31"/>
      <c r="M46" s="32"/>
      <c r="N46" s="31" t="str">
        <f>E46</f>
        <v>UGE 41</v>
      </c>
      <c r="O46" s="31"/>
      <c r="P46" s="32"/>
      <c r="Q46" s="31" t="str">
        <f>B46</f>
        <v>UGE 41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8.7420541850346485</v>
      </c>
      <c r="C49" s="22">
        <v>577.2378378378379</v>
      </c>
      <c r="D49" s="70">
        <v>6603</v>
      </c>
      <c r="E49" s="46">
        <f>F49/G49*100</f>
        <v>9.1851154027319826</v>
      </c>
      <c r="F49" s="22">
        <v>195</v>
      </c>
      <c r="G49" s="70">
        <v>2123</v>
      </c>
      <c r="H49" s="46">
        <f>I49/J49*100</f>
        <v>8.9239965841161393</v>
      </c>
      <c r="I49" s="22">
        <v>209</v>
      </c>
      <c r="J49" s="70">
        <v>2342</v>
      </c>
      <c r="K49" s="46">
        <f>L49/M49*100</f>
        <v>5.1146931184128954</v>
      </c>
      <c r="L49" s="22">
        <v>330</v>
      </c>
      <c r="M49" s="71">
        <v>6452</v>
      </c>
      <c r="N49" s="46">
        <f t="shared" ref="N49:N54" si="5">O49/P49*100</f>
        <v>9.703593310150687</v>
      </c>
      <c r="O49" s="22">
        <v>586</v>
      </c>
      <c r="P49" s="71">
        <v>6039</v>
      </c>
      <c r="Q49" s="46">
        <f>R49/S49*100</f>
        <v>8.0531339948123346</v>
      </c>
      <c r="R49" s="47">
        <f>L49+I49+F49+C49+O49</f>
        <v>1897.237837837838</v>
      </c>
      <c r="S49" s="50">
        <f>M49+J49+G49+D49+P49</f>
        <v>23559</v>
      </c>
    </row>
    <row r="50" spans="1:19">
      <c r="A50" s="36" t="s">
        <v>49</v>
      </c>
      <c r="B50" s="69">
        <f t="shared" ref="B50:B53" si="6">C50/D50*100</f>
        <v>8.1974211128897707</v>
      </c>
      <c r="C50" s="22">
        <v>427.6594594594593</v>
      </c>
      <c r="D50" s="70">
        <v>5217</v>
      </c>
      <c r="E50" s="46">
        <f t="shared" ref="E50:E53" si="7">F50/G50*100</f>
        <v>8.8374851720047456</v>
      </c>
      <c r="F50" s="22">
        <v>149</v>
      </c>
      <c r="G50" s="70">
        <v>1686</v>
      </c>
      <c r="H50" s="46">
        <f>I50/J50*100</f>
        <v>5.9259259259259265</v>
      </c>
      <c r="I50" s="22">
        <v>112</v>
      </c>
      <c r="J50" s="70">
        <v>1890</v>
      </c>
      <c r="K50" s="46">
        <f t="shared" ref="K50:K53" si="8">L50/M50*100</f>
        <v>5.9784384188173796</v>
      </c>
      <c r="L50" s="22">
        <v>183</v>
      </c>
      <c r="M50" s="70">
        <v>3061</v>
      </c>
      <c r="N50" s="46">
        <f t="shared" si="5"/>
        <v>9.8321342925659465</v>
      </c>
      <c r="O50" s="22">
        <v>615</v>
      </c>
      <c r="P50" s="70">
        <v>6255</v>
      </c>
      <c r="Q50" s="46">
        <f t="shared" ref="Q50:Q54" si="9">R50/S50*100</f>
        <v>8.2095060989533355</v>
      </c>
      <c r="R50" s="47">
        <f t="shared" ref="R50:S53" si="10">L50+I50+F50+C50+O50</f>
        <v>1486.6594594594594</v>
      </c>
      <c r="S50" s="50">
        <f t="shared" si="10"/>
        <v>18109</v>
      </c>
    </row>
    <row r="51" spans="1:19">
      <c r="A51" s="72" t="s">
        <v>50</v>
      </c>
      <c r="B51" s="69">
        <f t="shared" si="6"/>
        <v>6.6269505682278931</v>
      </c>
      <c r="C51" s="22">
        <v>618.42702702702695</v>
      </c>
      <c r="D51" s="70">
        <v>9332</v>
      </c>
      <c r="E51" s="46">
        <f t="shared" si="7"/>
        <v>6.8090787716955941</v>
      </c>
      <c r="F51" s="22">
        <v>153</v>
      </c>
      <c r="G51" s="70">
        <v>2247</v>
      </c>
      <c r="H51" s="46">
        <f t="shared" ref="H51:H52" si="11">I51/J51*100</f>
        <v>6.4662507090187189</v>
      </c>
      <c r="I51" s="22">
        <v>114</v>
      </c>
      <c r="J51" s="70">
        <v>1763</v>
      </c>
      <c r="K51" s="46">
        <f t="shared" si="8"/>
        <v>3.6882267441860468</v>
      </c>
      <c r="L51" s="10">
        <v>203</v>
      </c>
      <c r="M51" s="70">
        <v>5504</v>
      </c>
      <c r="N51" s="46">
        <f t="shared" si="5"/>
        <v>9.7036328871892916</v>
      </c>
      <c r="O51" s="22">
        <v>812</v>
      </c>
      <c r="P51" s="70">
        <v>8368</v>
      </c>
      <c r="Q51" s="46">
        <f t="shared" si="9"/>
        <v>6.9832697399391002</v>
      </c>
      <c r="R51" s="47">
        <f t="shared" si="10"/>
        <v>1900.427027027027</v>
      </c>
      <c r="S51" s="50">
        <f t="shared" si="10"/>
        <v>27214</v>
      </c>
    </row>
    <row r="52" spans="1:19">
      <c r="A52" s="36" t="s">
        <v>51</v>
      </c>
      <c r="B52" s="69">
        <f t="shared" si="6"/>
        <v>7.246679912161456</v>
      </c>
      <c r="C52" s="22">
        <v>693.00000000000011</v>
      </c>
      <c r="D52" s="70">
        <v>9563</v>
      </c>
      <c r="E52" s="46">
        <f t="shared" si="7"/>
        <v>5.6978567694720335</v>
      </c>
      <c r="F52" s="22">
        <v>109</v>
      </c>
      <c r="G52" s="70">
        <v>1913</v>
      </c>
      <c r="H52" s="46">
        <f t="shared" si="11"/>
        <v>5.560619872379216</v>
      </c>
      <c r="I52" s="22">
        <v>61</v>
      </c>
      <c r="J52" s="70">
        <v>1097</v>
      </c>
      <c r="K52" s="46">
        <f t="shared" si="8"/>
        <v>4.3587443946188342</v>
      </c>
      <c r="L52" s="10">
        <v>243</v>
      </c>
      <c r="M52" s="70">
        <v>5575</v>
      </c>
      <c r="N52" s="46">
        <f t="shared" si="5"/>
        <v>7.5943224554167177</v>
      </c>
      <c r="O52" s="22">
        <v>626</v>
      </c>
      <c r="P52" s="70">
        <v>8243</v>
      </c>
      <c r="Q52" s="46">
        <f t="shared" si="9"/>
        <v>6.5628433935811454</v>
      </c>
      <c r="R52" s="47">
        <f t="shared" si="10"/>
        <v>1732</v>
      </c>
      <c r="S52" s="50">
        <f t="shared" si="10"/>
        <v>26391</v>
      </c>
    </row>
    <row r="53" spans="1:19" ht="15.75" thickBot="1">
      <c r="A53" s="41" t="s">
        <v>52</v>
      </c>
      <c r="B53" s="69">
        <f t="shared" si="6"/>
        <v>7.2417376504569972</v>
      </c>
      <c r="C53" s="22">
        <v>717.58378378378382</v>
      </c>
      <c r="D53" s="70">
        <v>9909</v>
      </c>
      <c r="E53" s="46">
        <f t="shared" si="7"/>
        <v>8.3977900552486187</v>
      </c>
      <c r="F53" s="22">
        <v>76</v>
      </c>
      <c r="G53" s="70">
        <v>905</v>
      </c>
      <c r="H53" s="46">
        <f>I53/J53*100</f>
        <v>6.2689585439838211</v>
      </c>
      <c r="I53" s="22">
        <v>62</v>
      </c>
      <c r="J53" s="70">
        <v>989</v>
      </c>
      <c r="K53" s="46">
        <f t="shared" si="8"/>
        <v>4.4303797468354427</v>
      </c>
      <c r="L53" s="22">
        <v>105</v>
      </c>
      <c r="M53" s="70">
        <v>2370</v>
      </c>
      <c r="N53" s="73">
        <f t="shared" si="5"/>
        <v>9.5758354755784065</v>
      </c>
      <c r="O53" s="22">
        <v>447</v>
      </c>
      <c r="P53" s="74">
        <v>4668</v>
      </c>
      <c r="Q53" s="46">
        <f t="shared" si="9"/>
        <v>7.4708549640878088</v>
      </c>
      <c r="R53" s="47">
        <f t="shared" si="10"/>
        <v>1407.5837837837839</v>
      </c>
      <c r="S53" s="50">
        <f t="shared" si="10"/>
        <v>18841</v>
      </c>
    </row>
    <row r="54" spans="1:19" ht="15.75" thickBot="1">
      <c r="A54" s="75" t="s">
        <v>42</v>
      </c>
      <c r="B54" s="52">
        <f>C54/D54*100</f>
        <v>7.4682653311050311</v>
      </c>
      <c r="C54" s="53">
        <f>SUM(C49:C53)</f>
        <v>3033.9081081081081</v>
      </c>
      <c r="D54" s="54">
        <f>SUM(D49:D53)</f>
        <v>40624</v>
      </c>
      <c r="E54" s="55">
        <f>F54/G54*100</f>
        <v>7.6853729997746232</v>
      </c>
      <c r="F54" s="53">
        <f>SUM(F49:F53)</f>
        <v>682</v>
      </c>
      <c r="G54" s="53">
        <f>SUM(G49:G53)</f>
        <v>8874</v>
      </c>
      <c r="H54" s="56">
        <f>I54/J54*100</f>
        <v>6.9050860042074005</v>
      </c>
      <c r="I54" s="53">
        <f>SUM(I49:I53)</f>
        <v>558</v>
      </c>
      <c r="J54" s="53">
        <f>SUM(J49:J53)</f>
        <v>8081</v>
      </c>
      <c r="K54" s="56">
        <f>L54/M54*100</f>
        <v>4.6337427053392561</v>
      </c>
      <c r="L54" s="53">
        <f>SUM(L49:L53)</f>
        <v>1064</v>
      </c>
      <c r="M54" s="54">
        <f>SUM(M49:M53)</f>
        <v>22962</v>
      </c>
      <c r="N54" s="76">
        <f t="shared" si="5"/>
        <v>9.1919101659071281</v>
      </c>
      <c r="O54" s="53">
        <f>SUM(O49:O53)</f>
        <v>3086</v>
      </c>
      <c r="P54" s="53">
        <f>SUM(P49:P53)</f>
        <v>33573</v>
      </c>
      <c r="Q54" s="56">
        <f t="shared" si="9"/>
        <v>7.3820110662215912</v>
      </c>
      <c r="R54" s="53">
        <f>SUM(R49:R53)</f>
        <v>8423.9081081081076</v>
      </c>
      <c r="S54" s="57">
        <f>SUM(S49:S53)</f>
        <v>114114</v>
      </c>
    </row>
    <row r="56" spans="1:19">
      <c r="A56" s="4" t="s">
        <v>14</v>
      </c>
    </row>
    <row r="57" spans="1:19">
      <c r="A57" s="4" t="s">
        <v>53</v>
      </c>
    </row>
    <row r="58" spans="1:19">
      <c r="A58" s="4" t="s">
        <v>105</v>
      </c>
    </row>
    <row r="59" spans="1:19">
      <c r="L59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N32" sqref="N32"/>
    </sheetView>
  </sheetViews>
  <sheetFormatPr defaultRowHeight="15"/>
  <cols>
    <col min="1" max="1" width="22.140625" customWidth="1"/>
  </cols>
  <sheetData>
    <row r="1" spans="1:7" ht="15.75">
      <c r="A1" s="1" t="s">
        <v>107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7.5447570332480813</v>
      </c>
      <c r="C5" s="14">
        <f>C16/C27*100</f>
        <v>8.6640120829328584</v>
      </c>
      <c r="D5" s="15">
        <f t="shared" ref="D5:D12" si="0">C5-B5</f>
        <v>1.1192550496847771</v>
      </c>
      <c r="E5" s="4"/>
      <c r="F5" s="4"/>
      <c r="G5" s="4"/>
    </row>
    <row r="6" spans="1:7">
      <c r="A6" s="12" t="s">
        <v>5</v>
      </c>
      <c r="B6" s="14">
        <f>B17/B28*100</f>
        <v>5.8713503649635035</v>
      </c>
      <c r="C6" s="14">
        <f t="shared" ref="C6:C10" si="1">C17/C28*100</f>
        <v>4.7218713246504329</v>
      </c>
      <c r="D6" s="15">
        <f t="shared" si="0"/>
        <v>-1.1494790403130706</v>
      </c>
      <c r="E6" s="4"/>
      <c r="F6" s="4"/>
      <c r="G6" s="4"/>
    </row>
    <row r="7" spans="1:7">
      <c r="A7" s="12" t="s">
        <v>6</v>
      </c>
      <c r="B7" s="14">
        <f>B18/B29*100</f>
        <v>13.334135386589669</v>
      </c>
      <c r="C7" s="14">
        <f t="shared" si="1"/>
        <v>9.3003482063324974</v>
      </c>
      <c r="D7" s="15">
        <f t="shared" si="0"/>
        <v>-4.0337871802571712</v>
      </c>
      <c r="E7" s="4"/>
      <c r="F7" s="4"/>
      <c r="G7" s="4"/>
    </row>
    <row r="8" spans="1:7">
      <c r="A8" s="12" t="s">
        <v>7</v>
      </c>
      <c r="B8" s="14">
        <f>B19/B30*100</f>
        <v>9.6995371844160925</v>
      </c>
      <c r="C8" s="14">
        <f t="shared" si="1"/>
        <v>7.4684915320992511</v>
      </c>
      <c r="D8" s="15">
        <f t="shared" si="0"/>
        <v>-2.2310456523168414</v>
      </c>
      <c r="E8" s="4"/>
      <c r="F8" s="4"/>
      <c r="G8" s="4"/>
    </row>
    <row r="9" spans="1:7">
      <c r="A9" s="12" t="s">
        <v>8</v>
      </c>
      <c r="B9" s="14">
        <f>B20/B31*100</f>
        <v>13.311451495258936</v>
      </c>
      <c r="C9" s="14">
        <f t="shared" si="1"/>
        <v>9.1731979247157529</v>
      </c>
      <c r="D9" s="15">
        <f t="shared" si="0"/>
        <v>-4.1382535705431831</v>
      </c>
      <c r="E9" s="4"/>
      <c r="F9" s="4"/>
      <c r="G9" s="4"/>
    </row>
    <row r="10" spans="1:7">
      <c r="A10" s="12" t="s">
        <v>9</v>
      </c>
      <c r="B10" s="14">
        <f>B21/B32*100</f>
        <v>10.457594633445137</v>
      </c>
      <c r="C10" s="14">
        <f t="shared" si="1"/>
        <v>11.237928007023704</v>
      </c>
      <c r="D10" s="15">
        <f t="shared" si="0"/>
        <v>0.7803333735785678</v>
      </c>
      <c r="E10" s="4"/>
      <c r="F10" s="4"/>
      <c r="G10" s="4"/>
    </row>
    <row r="11" spans="1:7">
      <c r="A11" s="12" t="s">
        <v>10</v>
      </c>
      <c r="B11" s="14">
        <v>7.5</v>
      </c>
      <c r="C11" s="14">
        <f>C5</f>
        <v>8.6640120829328584</v>
      </c>
      <c r="D11" s="15">
        <f t="shared" si="0"/>
        <v>1.1640120829328584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9.8936777821712578</v>
      </c>
      <c r="C12" s="17">
        <f>C23/C34*100</f>
        <v>7.8106593758782568</v>
      </c>
      <c r="D12" s="18">
        <f t="shared" si="0"/>
        <v>-2.0830184062930011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531</v>
      </c>
      <c r="C16" s="20">
        <v>631</v>
      </c>
      <c r="D16" s="21">
        <f>C16-B16</f>
        <v>100</v>
      </c>
      <c r="E16" s="4"/>
      <c r="F16" s="4"/>
      <c r="G16" s="4"/>
    </row>
    <row r="17" spans="1:7">
      <c r="A17" s="12" t="s">
        <v>5</v>
      </c>
      <c r="B17" s="20">
        <v>1287</v>
      </c>
      <c r="C17" s="20">
        <v>1084</v>
      </c>
      <c r="D17" s="21">
        <f t="shared" ref="D17:D23" si="3">C17-B17</f>
        <v>-203</v>
      </c>
      <c r="E17" s="4"/>
      <c r="F17" s="4"/>
      <c r="G17" s="4"/>
    </row>
    <row r="18" spans="1:7">
      <c r="A18" s="12" t="s">
        <v>6</v>
      </c>
      <c r="B18" s="20">
        <v>3325</v>
      </c>
      <c r="C18" s="20">
        <v>2297</v>
      </c>
      <c r="D18" s="21">
        <f t="shared" si="3"/>
        <v>-1028</v>
      </c>
      <c r="E18" s="4"/>
      <c r="F18" s="4"/>
      <c r="G18" s="20"/>
    </row>
    <row r="19" spans="1:7">
      <c r="A19" s="12" t="s">
        <v>7</v>
      </c>
      <c r="B19" s="20">
        <v>3961</v>
      </c>
      <c r="C19" s="20">
        <v>3034</v>
      </c>
      <c r="D19" s="21">
        <f t="shared" si="3"/>
        <v>-927</v>
      </c>
      <c r="E19" s="4"/>
      <c r="F19" s="4"/>
      <c r="G19" s="20"/>
    </row>
    <row r="20" spans="1:7">
      <c r="A20" s="12" t="s">
        <v>8</v>
      </c>
      <c r="B20" s="20">
        <v>1095</v>
      </c>
      <c r="C20" s="20">
        <v>831</v>
      </c>
      <c r="D20" s="21">
        <f t="shared" si="3"/>
        <v>-264</v>
      </c>
      <c r="E20" s="20"/>
      <c r="F20" s="20"/>
      <c r="G20" s="4"/>
    </row>
    <row r="21" spans="1:7">
      <c r="A21" s="12" t="s">
        <v>9</v>
      </c>
      <c r="B21" s="22">
        <v>873</v>
      </c>
      <c r="C21" s="22">
        <v>896</v>
      </c>
      <c r="D21" s="21">
        <f t="shared" si="3"/>
        <v>23</v>
      </c>
      <c r="E21" s="4"/>
      <c r="F21" s="20"/>
      <c r="G21" s="4"/>
    </row>
    <row r="22" spans="1:7">
      <c r="A22" s="12" t="s">
        <v>10</v>
      </c>
      <c r="B22" s="23">
        <f>B33*B11/100</f>
        <v>187.5</v>
      </c>
      <c r="C22" s="23">
        <f>C11/100*C33</f>
        <v>216.60030207332144</v>
      </c>
      <c r="D22" s="21">
        <f t="shared" si="3"/>
        <v>29.100302073321444</v>
      </c>
      <c r="E22" s="4"/>
      <c r="F22" s="4"/>
      <c r="G22" s="4"/>
    </row>
    <row r="23" spans="1:7">
      <c r="A23" s="8" t="s">
        <v>11</v>
      </c>
      <c r="B23" s="24">
        <f>SUM(B16:B22)</f>
        <v>11259.5</v>
      </c>
      <c r="C23" s="24">
        <f>SUM(C16:C22)</f>
        <v>8989.6003020733206</v>
      </c>
      <c r="D23" s="25">
        <f t="shared" si="3"/>
        <v>-2269.8996979266794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7038</v>
      </c>
      <c r="C27" s="20">
        <v>7283</v>
      </c>
      <c r="D27" s="21">
        <f t="shared" ref="D27:D34" si="4">C27-B27</f>
        <v>245</v>
      </c>
      <c r="E27" s="4"/>
      <c r="F27" s="4"/>
      <c r="G27" s="20"/>
    </row>
    <row r="28" spans="1:7">
      <c r="A28" s="12" t="s">
        <v>5</v>
      </c>
      <c r="B28" s="20">
        <v>21920</v>
      </c>
      <c r="C28" s="20">
        <v>22957</v>
      </c>
      <c r="D28" s="21">
        <f t="shared" si="4"/>
        <v>1037</v>
      </c>
      <c r="E28" s="4"/>
      <c r="F28" s="4"/>
      <c r="G28" s="20"/>
    </row>
    <row r="29" spans="1:7">
      <c r="A29" s="12" t="s">
        <v>6</v>
      </c>
      <c r="B29" s="20">
        <v>24936</v>
      </c>
      <c r="C29" s="20">
        <v>24698</v>
      </c>
      <c r="D29" s="21">
        <f t="shared" si="4"/>
        <v>-238</v>
      </c>
      <c r="E29" s="4"/>
      <c r="F29" s="4"/>
      <c r="G29" s="20"/>
    </row>
    <row r="30" spans="1:7">
      <c r="A30" s="12" t="s">
        <v>7</v>
      </c>
      <c r="B30" s="20">
        <v>40837</v>
      </c>
      <c r="C30" s="20">
        <v>40624</v>
      </c>
      <c r="D30" s="21">
        <f t="shared" si="4"/>
        <v>-213</v>
      </c>
      <c r="E30" s="4"/>
      <c r="F30" s="4"/>
      <c r="G30" s="20"/>
    </row>
    <row r="31" spans="1:7">
      <c r="A31" s="12" t="s">
        <v>8</v>
      </c>
      <c r="B31" s="20">
        <v>8226</v>
      </c>
      <c r="C31" s="20">
        <v>9059</v>
      </c>
      <c r="D31" s="21">
        <f t="shared" si="4"/>
        <v>833</v>
      </c>
      <c r="E31" s="20"/>
      <c r="F31" s="20"/>
      <c r="G31" s="20"/>
    </row>
    <row r="32" spans="1:7">
      <c r="A32" s="12" t="s">
        <v>9</v>
      </c>
      <c r="B32" s="20">
        <v>8348</v>
      </c>
      <c r="C32" s="20">
        <v>7973</v>
      </c>
      <c r="D32" s="21">
        <f t="shared" si="4"/>
        <v>-375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113805</v>
      </c>
      <c r="C34" s="24">
        <f>SUM(C27:C33)</f>
        <v>115094</v>
      </c>
      <c r="D34" s="25">
        <f t="shared" si="4"/>
        <v>1289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105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108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43</v>
      </c>
      <c r="C46" s="31"/>
      <c r="D46" s="32"/>
      <c r="E46" s="33" t="str">
        <f>B46</f>
        <v>UGE 43</v>
      </c>
      <c r="F46" s="31"/>
      <c r="G46" s="32"/>
      <c r="H46" s="31" t="str">
        <f>B46</f>
        <v>UGE 43</v>
      </c>
      <c r="I46" s="31"/>
      <c r="J46" s="32"/>
      <c r="K46" s="31" t="str">
        <f>B46</f>
        <v>UGE 43</v>
      </c>
      <c r="L46" s="31"/>
      <c r="M46" s="32"/>
      <c r="N46" s="31" t="str">
        <f>E46</f>
        <v>UGE 43</v>
      </c>
      <c r="O46" s="31"/>
      <c r="P46" s="32"/>
      <c r="Q46" s="31" t="str">
        <f>B46</f>
        <v>UGE 43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8.7420541850346485</v>
      </c>
      <c r="C49" s="22">
        <v>577.2378378378379</v>
      </c>
      <c r="D49" s="70">
        <v>6603</v>
      </c>
      <c r="E49" s="46">
        <f>F49/G49*100</f>
        <v>11.514195583596216</v>
      </c>
      <c r="F49" s="22">
        <v>219</v>
      </c>
      <c r="G49" s="70">
        <v>1902</v>
      </c>
      <c r="H49" s="46">
        <f>I49/J49*100</f>
        <v>11.566820276497696</v>
      </c>
      <c r="I49" s="22">
        <v>251</v>
      </c>
      <c r="J49" s="70">
        <v>2170</v>
      </c>
      <c r="K49" s="46">
        <f>L49/M49*100</f>
        <v>5.2207591014717272</v>
      </c>
      <c r="L49" s="22">
        <v>337</v>
      </c>
      <c r="M49" s="71">
        <v>6455</v>
      </c>
      <c r="N49" s="46">
        <f t="shared" ref="N49:N54" si="5">O49/P49*100</f>
        <v>9.7477064220183482</v>
      </c>
      <c r="O49" s="22">
        <v>595</v>
      </c>
      <c r="P49" s="71">
        <v>6104</v>
      </c>
      <c r="Q49" s="46">
        <f>R49/S49*100</f>
        <v>8.5187132557365839</v>
      </c>
      <c r="R49" s="47">
        <f>L49+I49+F49+C49+O49</f>
        <v>1979.237837837838</v>
      </c>
      <c r="S49" s="50">
        <f>M49+J49+G49+D49+P49</f>
        <v>23234</v>
      </c>
    </row>
    <row r="50" spans="1:19">
      <c r="A50" s="36" t="s">
        <v>49</v>
      </c>
      <c r="B50" s="69">
        <f t="shared" ref="B50:B53" si="6">C50/D50*100</f>
        <v>8.1974211128897707</v>
      </c>
      <c r="C50" s="22">
        <v>427.6594594594593</v>
      </c>
      <c r="D50" s="70">
        <v>5217</v>
      </c>
      <c r="E50" s="46">
        <f t="shared" ref="E50:E53" si="7">F50/G50*100</f>
        <v>13.267326732673268</v>
      </c>
      <c r="F50" s="22">
        <v>201</v>
      </c>
      <c r="G50" s="70">
        <v>1515</v>
      </c>
      <c r="H50" s="46">
        <f>I50/J50*100</f>
        <v>7.6016499705362408</v>
      </c>
      <c r="I50" s="22">
        <v>129</v>
      </c>
      <c r="J50" s="70">
        <v>1697</v>
      </c>
      <c r="K50" s="46">
        <f t="shared" ref="K50:K53" si="8">L50/M50*100</f>
        <v>6.04970568999346</v>
      </c>
      <c r="L50" s="22">
        <v>185</v>
      </c>
      <c r="M50" s="70">
        <v>3058</v>
      </c>
      <c r="N50" s="46">
        <f t="shared" si="5"/>
        <v>9.7235462345090564</v>
      </c>
      <c r="O50" s="22">
        <v>612</v>
      </c>
      <c r="P50" s="70">
        <v>6294</v>
      </c>
      <c r="Q50" s="46">
        <f t="shared" ref="Q50:Q54" si="9">R50/S50*100</f>
        <v>8.7433747227909535</v>
      </c>
      <c r="R50" s="47">
        <f t="shared" ref="R50:S53" si="10">L50+I50+F50+C50+O50</f>
        <v>1554.6594594594594</v>
      </c>
      <c r="S50" s="50">
        <f t="shared" si="10"/>
        <v>17781</v>
      </c>
    </row>
    <row r="51" spans="1:19">
      <c r="A51" s="72" t="s">
        <v>50</v>
      </c>
      <c r="B51" s="69">
        <f t="shared" si="6"/>
        <v>6.6269505682278931</v>
      </c>
      <c r="C51" s="22">
        <v>618.42702702702695</v>
      </c>
      <c r="D51" s="70">
        <v>9332</v>
      </c>
      <c r="E51" s="46">
        <f t="shared" si="7"/>
        <v>10.652920962199312</v>
      </c>
      <c r="F51" s="22">
        <v>217</v>
      </c>
      <c r="G51" s="70">
        <v>2037</v>
      </c>
      <c r="H51" s="46">
        <f t="shared" ref="H51:H52" si="11">I51/J51*100</f>
        <v>7.4144486692015201</v>
      </c>
      <c r="I51" s="22">
        <v>117</v>
      </c>
      <c r="J51" s="70">
        <v>1578</v>
      </c>
      <c r="K51" s="46">
        <f t="shared" si="8"/>
        <v>3.7265951645155426</v>
      </c>
      <c r="L51" s="10">
        <v>205</v>
      </c>
      <c r="M51" s="70">
        <v>5501</v>
      </c>
      <c r="N51" s="46">
        <f t="shared" si="5"/>
        <v>9.7775663137861297</v>
      </c>
      <c r="O51" s="22">
        <v>822</v>
      </c>
      <c r="P51" s="70">
        <v>8407</v>
      </c>
      <c r="Q51" s="46">
        <f t="shared" si="9"/>
        <v>7.3707951108807555</v>
      </c>
      <c r="R51" s="47">
        <f t="shared" si="10"/>
        <v>1979.427027027027</v>
      </c>
      <c r="S51" s="50">
        <f t="shared" si="10"/>
        <v>26855</v>
      </c>
    </row>
    <row r="52" spans="1:19">
      <c r="A52" s="36" t="s">
        <v>51</v>
      </c>
      <c r="B52" s="69">
        <f t="shared" si="6"/>
        <v>7.246679912161456</v>
      </c>
      <c r="C52" s="22">
        <v>693.00000000000011</v>
      </c>
      <c r="D52" s="70">
        <v>9563</v>
      </c>
      <c r="E52" s="46">
        <f t="shared" si="7"/>
        <v>8.9947089947089935</v>
      </c>
      <c r="F52" s="22">
        <v>153</v>
      </c>
      <c r="G52" s="70">
        <v>1701</v>
      </c>
      <c r="H52" s="46">
        <f t="shared" si="11"/>
        <v>7.2905331882480953</v>
      </c>
      <c r="I52" s="22">
        <v>134</v>
      </c>
      <c r="J52" s="70">
        <v>1838</v>
      </c>
      <c r="K52" s="46">
        <f t="shared" si="8"/>
        <v>4.4663677130044839</v>
      </c>
      <c r="L52" s="10">
        <v>249</v>
      </c>
      <c r="M52" s="70">
        <v>5575</v>
      </c>
      <c r="N52" s="46">
        <f t="shared" si="5"/>
        <v>7.7350737249214401</v>
      </c>
      <c r="O52" s="22">
        <v>640</v>
      </c>
      <c r="P52" s="70">
        <v>8274</v>
      </c>
      <c r="Q52" s="46">
        <f t="shared" si="9"/>
        <v>6.9348076138176689</v>
      </c>
      <c r="R52" s="47">
        <f t="shared" si="10"/>
        <v>1869</v>
      </c>
      <c r="S52" s="50">
        <f t="shared" si="10"/>
        <v>26951</v>
      </c>
    </row>
    <row r="53" spans="1:19" ht="15.75" thickBot="1">
      <c r="A53" s="41" t="s">
        <v>52</v>
      </c>
      <c r="B53" s="69">
        <f t="shared" si="6"/>
        <v>7.2417376504569972</v>
      </c>
      <c r="C53" s="22">
        <v>717.58378378378382</v>
      </c>
      <c r="D53" s="70">
        <v>9909</v>
      </c>
      <c r="E53" s="46">
        <f t="shared" si="7"/>
        <v>12.95843520782396</v>
      </c>
      <c r="F53" s="22">
        <v>106</v>
      </c>
      <c r="G53" s="70">
        <v>818</v>
      </c>
      <c r="H53" s="46"/>
      <c r="I53" s="22"/>
      <c r="J53" s="70"/>
      <c r="K53" s="46">
        <f t="shared" si="8"/>
        <v>4.5608108108108105</v>
      </c>
      <c r="L53" s="22">
        <v>108</v>
      </c>
      <c r="M53" s="70">
        <v>2368</v>
      </c>
      <c r="N53" s="73">
        <f t="shared" si="5"/>
        <v>9.83326207781103</v>
      </c>
      <c r="O53" s="22">
        <v>460</v>
      </c>
      <c r="P53" s="74">
        <v>4678</v>
      </c>
      <c r="Q53" s="46">
        <f t="shared" si="9"/>
        <v>7.8297630325987955</v>
      </c>
      <c r="R53" s="47">
        <f t="shared" si="10"/>
        <v>1391.5837837837839</v>
      </c>
      <c r="S53" s="50">
        <f t="shared" si="10"/>
        <v>17773</v>
      </c>
    </row>
    <row r="54" spans="1:19" ht="15.75" thickBot="1">
      <c r="A54" s="75" t="s">
        <v>42</v>
      </c>
      <c r="B54" s="52">
        <f>C54/D54*100</f>
        <v>7.4682653311050311</v>
      </c>
      <c r="C54" s="53">
        <f>SUM(C49:C53)</f>
        <v>3033.9081081081081</v>
      </c>
      <c r="D54" s="54">
        <f>SUM(D49:D53)</f>
        <v>40624</v>
      </c>
      <c r="E54" s="55">
        <f>F54/G54*100</f>
        <v>11.237928007023704</v>
      </c>
      <c r="F54" s="53">
        <f>SUM(F49:F53)</f>
        <v>896</v>
      </c>
      <c r="G54" s="53">
        <f>SUM(G49:G53)</f>
        <v>7973</v>
      </c>
      <c r="H54" s="56">
        <f>I54/J54*100</f>
        <v>8.6640120829328584</v>
      </c>
      <c r="I54" s="53">
        <f>SUM(I49:I53)</f>
        <v>631</v>
      </c>
      <c r="J54" s="53">
        <f>SUM(J49:J53)</f>
        <v>7283</v>
      </c>
      <c r="K54" s="56">
        <f>L54/M54*100</f>
        <v>4.7218713246504329</v>
      </c>
      <c r="L54" s="53">
        <f>SUM(L49:L53)</f>
        <v>1084</v>
      </c>
      <c r="M54" s="54">
        <f>SUM(M49:M53)</f>
        <v>22957</v>
      </c>
      <c r="N54" s="76">
        <f t="shared" si="5"/>
        <v>9.2691886127321741</v>
      </c>
      <c r="O54" s="53">
        <f>SUM(O49:O53)</f>
        <v>3129</v>
      </c>
      <c r="P54" s="53">
        <f>SUM(P49:P53)</f>
        <v>33757</v>
      </c>
      <c r="Q54" s="56">
        <f t="shared" si="9"/>
        <v>7.7925183474324626</v>
      </c>
      <c r="R54" s="53">
        <f>SUM(R49:R53)</f>
        <v>8773.9081081081076</v>
      </c>
      <c r="S54" s="57">
        <f>SUM(S49:S53)</f>
        <v>112594</v>
      </c>
    </row>
    <row r="56" spans="1:19">
      <c r="A56" s="4" t="s">
        <v>14</v>
      </c>
    </row>
    <row r="57" spans="1:19">
      <c r="A57" s="4" t="s">
        <v>53</v>
      </c>
    </row>
    <row r="58" spans="1:19">
      <c r="A58" s="28" t="s">
        <v>109</v>
      </c>
    </row>
    <row r="59" spans="1:19">
      <c r="A59" s="4" t="s">
        <v>105</v>
      </c>
      <c r="L59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9"/>
  <sheetViews>
    <sheetView topLeftCell="A28" workbookViewId="0">
      <selection activeCell="G36" sqref="G36"/>
    </sheetView>
  </sheetViews>
  <sheetFormatPr defaultRowHeight="15"/>
  <cols>
    <col min="1" max="1" width="22.140625" customWidth="1"/>
  </cols>
  <sheetData>
    <row r="1" spans="1:7" ht="15.75">
      <c r="A1" s="1" t="s">
        <v>110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7.530548451264564</v>
      </c>
      <c r="C5" s="14">
        <f>C16/C27*100</f>
        <v>8.8974323767678154</v>
      </c>
      <c r="D5" s="15">
        <f t="shared" ref="D5:D12" si="0">C5-B5</f>
        <v>1.3668839255032514</v>
      </c>
      <c r="E5" s="4"/>
      <c r="F5" s="4"/>
      <c r="G5" s="4"/>
    </row>
    <row r="6" spans="1:7">
      <c r="A6" s="12" t="s">
        <v>5</v>
      </c>
      <c r="B6" s="14">
        <f>B17/B28*100</f>
        <v>5.8713503649635035</v>
      </c>
      <c r="C6" s="14">
        <f t="shared" ref="C6:C10" si="1">C17/C28*100</f>
        <v>4.6227649367640646</v>
      </c>
      <c r="D6" s="15">
        <f t="shared" si="0"/>
        <v>-1.2485854281994389</v>
      </c>
      <c r="E6" s="4"/>
      <c r="F6" s="4"/>
      <c r="G6" s="4"/>
    </row>
    <row r="7" spans="1:7">
      <c r="A7" s="12" t="s">
        <v>6</v>
      </c>
      <c r="B7" s="14">
        <f>B18/B29*100</f>
        <v>14.986234688584766</v>
      </c>
      <c r="C7" s="14">
        <f t="shared" si="1"/>
        <v>10.356288760082688</v>
      </c>
      <c r="D7" s="15">
        <f t="shared" si="0"/>
        <v>-4.6299459285020781</v>
      </c>
      <c r="E7" s="4"/>
      <c r="F7" s="4"/>
      <c r="G7" s="4"/>
    </row>
    <row r="8" spans="1:7">
      <c r="A8" s="12" t="s">
        <v>7</v>
      </c>
      <c r="B8" s="14">
        <f>B19/B30*100</f>
        <v>9.6995371844160925</v>
      </c>
      <c r="C8" s="14">
        <f t="shared" si="1"/>
        <v>7.4243062960299548</v>
      </c>
      <c r="D8" s="15">
        <f t="shared" si="0"/>
        <v>-2.2752308883861376</v>
      </c>
      <c r="E8" s="4"/>
      <c r="F8" s="4"/>
      <c r="G8" s="4"/>
    </row>
    <row r="9" spans="1:7">
      <c r="A9" s="12" t="s">
        <v>8</v>
      </c>
      <c r="B9" s="14">
        <f>B20/B31*100</f>
        <v>15.70033378662381</v>
      </c>
      <c r="C9" s="14">
        <f t="shared" si="1"/>
        <v>10.64135114251021</v>
      </c>
      <c r="D9" s="15">
        <f t="shared" si="0"/>
        <v>-5.0589826441136001</v>
      </c>
      <c r="E9" s="4"/>
      <c r="F9" s="4"/>
      <c r="G9" s="4"/>
    </row>
    <row r="10" spans="1:7">
      <c r="A10" s="12" t="s">
        <v>9</v>
      </c>
      <c r="B10" s="14">
        <f>B21/B32*100</f>
        <v>12.045154317281135</v>
      </c>
      <c r="C10" s="14">
        <f t="shared" si="1"/>
        <v>13.457920481625486</v>
      </c>
      <c r="D10" s="15">
        <f t="shared" si="0"/>
        <v>1.412766164344351</v>
      </c>
      <c r="E10" s="4"/>
      <c r="F10" s="4"/>
      <c r="G10" s="4"/>
    </row>
    <row r="11" spans="1:7">
      <c r="A11" s="12" t="s">
        <v>10</v>
      </c>
      <c r="B11" s="14">
        <v>7.5</v>
      </c>
      <c r="C11" s="14">
        <f>C5</f>
        <v>8.8974323767678154</v>
      </c>
      <c r="D11" s="15">
        <f t="shared" si="0"/>
        <v>1.3974323767678154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10.542391055953029</v>
      </c>
      <c r="C12" s="17">
        <f>C23/C34*100</f>
        <v>8.2936961813959869</v>
      </c>
      <c r="D12" s="18">
        <f t="shared" si="0"/>
        <v>-2.2486948745570423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530</v>
      </c>
      <c r="C16" s="20">
        <v>648</v>
      </c>
      <c r="D16" s="21">
        <f>C16-B16</f>
        <v>118</v>
      </c>
      <c r="E16" s="4"/>
      <c r="F16" s="4"/>
      <c r="G16" s="4"/>
    </row>
    <row r="17" spans="1:7">
      <c r="A17" s="12" t="s">
        <v>5</v>
      </c>
      <c r="B17" s="20">
        <v>1287</v>
      </c>
      <c r="C17" s="20">
        <v>1060</v>
      </c>
      <c r="D17" s="21">
        <f t="shared" ref="D17:D23" si="3">C17-B17</f>
        <v>-227</v>
      </c>
      <c r="E17" s="4"/>
      <c r="F17" s="4"/>
      <c r="G17" s="4"/>
    </row>
    <row r="18" spans="1:7">
      <c r="A18" s="12" t="s">
        <v>6</v>
      </c>
      <c r="B18" s="20">
        <v>3756</v>
      </c>
      <c r="C18" s="20">
        <v>2555</v>
      </c>
      <c r="D18" s="21">
        <f t="shared" si="3"/>
        <v>-1201</v>
      </c>
      <c r="E18" s="4"/>
      <c r="F18" s="4"/>
      <c r="G18" s="20"/>
    </row>
    <row r="19" spans="1:7">
      <c r="A19" s="12" t="s">
        <v>7</v>
      </c>
      <c r="B19" s="20">
        <v>3961</v>
      </c>
      <c r="C19" s="20">
        <v>2994</v>
      </c>
      <c r="D19" s="21">
        <f t="shared" si="3"/>
        <v>-967</v>
      </c>
      <c r="E19" s="4"/>
      <c r="F19" s="4"/>
      <c r="G19" s="20"/>
    </row>
    <row r="20" spans="1:7">
      <c r="A20" s="12" t="s">
        <v>8</v>
      </c>
      <c r="B20" s="20">
        <v>1270</v>
      </c>
      <c r="C20" s="20">
        <v>964</v>
      </c>
      <c r="D20" s="21">
        <f t="shared" si="3"/>
        <v>-306</v>
      </c>
      <c r="E20" s="20"/>
      <c r="F20" s="20"/>
      <c r="G20" s="4"/>
    </row>
    <row r="21" spans="1:7">
      <c r="A21" s="12" t="s">
        <v>9</v>
      </c>
      <c r="B21" s="22">
        <v>1003</v>
      </c>
      <c r="C21" s="22">
        <v>1073</v>
      </c>
      <c r="D21" s="21">
        <f t="shared" si="3"/>
        <v>70</v>
      </c>
      <c r="E21" s="4"/>
      <c r="F21" s="20"/>
      <c r="G21" s="4"/>
    </row>
    <row r="22" spans="1:7">
      <c r="A22" s="12" t="s">
        <v>10</v>
      </c>
      <c r="B22" s="23">
        <f>B33*B11/100</f>
        <v>187.5</v>
      </c>
      <c r="C22" s="23">
        <f>C11/100*C33</f>
        <v>222.43580941919538</v>
      </c>
      <c r="D22" s="21">
        <f t="shared" si="3"/>
        <v>34.93580941919538</v>
      </c>
      <c r="E22" s="4"/>
      <c r="F22" s="4"/>
      <c r="G22" s="4"/>
    </row>
    <row r="23" spans="1:7">
      <c r="A23" s="8" t="s">
        <v>11</v>
      </c>
      <c r="B23" s="24">
        <f>SUM(B16:B22)</f>
        <v>11994.5</v>
      </c>
      <c r="C23" s="24">
        <f>SUM(C16:C22)</f>
        <v>9516.4358094191957</v>
      </c>
      <c r="D23" s="25">
        <f t="shared" si="3"/>
        <v>-2478.0641905808043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7038</v>
      </c>
      <c r="C27" s="20">
        <v>7283</v>
      </c>
      <c r="D27" s="21">
        <f t="shared" ref="D27:D34" si="4">C27-B27</f>
        <v>245</v>
      </c>
      <c r="E27" s="4"/>
      <c r="F27" s="4"/>
      <c r="G27" s="20"/>
    </row>
    <row r="28" spans="1:7">
      <c r="A28" s="12" t="s">
        <v>5</v>
      </c>
      <c r="B28" s="20">
        <v>21920</v>
      </c>
      <c r="C28" s="20">
        <v>22930</v>
      </c>
      <c r="D28" s="21">
        <f t="shared" si="4"/>
        <v>1010</v>
      </c>
      <c r="E28" s="4"/>
      <c r="F28" s="4"/>
      <c r="G28" s="20"/>
    </row>
    <row r="29" spans="1:7">
      <c r="A29" s="12" t="s">
        <v>6</v>
      </c>
      <c r="B29" s="20">
        <v>25063</v>
      </c>
      <c r="C29" s="20">
        <v>24671</v>
      </c>
      <c r="D29" s="21">
        <f t="shared" si="4"/>
        <v>-392</v>
      </c>
      <c r="E29" s="4"/>
      <c r="F29" s="4"/>
      <c r="G29" s="20"/>
    </row>
    <row r="30" spans="1:7">
      <c r="A30" s="12" t="s">
        <v>7</v>
      </c>
      <c r="B30" s="20">
        <v>40837</v>
      </c>
      <c r="C30" s="20">
        <v>40327</v>
      </c>
      <c r="D30" s="21">
        <f t="shared" si="4"/>
        <v>-510</v>
      </c>
      <c r="E30" s="4"/>
      <c r="F30" s="4"/>
      <c r="G30" s="20"/>
    </row>
    <row r="31" spans="1:7">
      <c r="A31" s="12" t="s">
        <v>8</v>
      </c>
      <c r="B31" s="20">
        <v>8089</v>
      </c>
      <c r="C31" s="20">
        <v>9059</v>
      </c>
      <c r="D31" s="21">
        <f t="shared" si="4"/>
        <v>970</v>
      </c>
      <c r="E31" s="20"/>
      <c r="F31" s="20"/>
      <c r="G31" s="20"/>
    </row>
    <row r="32" spans="1:7">
      <c r="A32" s="12" t="s">
        <v>9</v>
      </c>
      <c r="B32" s="20">
        <v>8327</v>
      </c>
      <c r="C32" s="20">
        <v>7973</v>
      </c>
      <c r="D32" s="21">
        <f t="shared" si="4"/>
        <v>-354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113774</v>
      </c>
      <c r="C34" s="24">
        <f>SUM(C27:C33)</f>
        <v>114743</v>
      </c>
      <c r="D34" s="25">
        <f t="shared" si="4"/>
        <v>969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111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112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45</v>
      </c>
      <c r="C46" s="31"/>
      <c r="D46" s="32"/>
      <c r="E46" s="33" t="str">
        <f>B46</f>
        <v>UGE 45</v>
      </c>
      <c r="F46" s="31"/>
      <c r="G46" s="32"/>
      <c r="H46" s="31" t="str">
        <f>B46</f>
        <v>UGE 45</v>
      </c>
      <c r="I46" s="31"/>
      <c r="J46" s="32"/>
      <c r="K46" s="31" t="str">
        <f>B46</f>
        <v>UGE 45</v>
      </c>
      <c r="L46" s="31"/>
      <c r="M46" s="32"/>
      <c r="N46" s="31" t="str">
        <f>E46</f>
        <v>UGE 45</v>
      </c>
      <c r="O46" s="31"/>
      <c r="P46" s="32"/>
      <c r="Q46" s="31" t="str">
        <f>B46</f>
        <v>UGE 45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9.3853364441599716</v>
      </c>
      <c r="C49" s="22">
        <v>614.27027027027009</v>
      </c>
      <c r="D49" s="70">
        <v>6545</v>
      </c>
      <c r="E49" s="46">
        <f>F49/G49*100</f>
        <v>13.669821240799159</v>
      </c>
      <c r="F49" s="22">
        <v>260</v>
      </c>
      <c r="G49" s="70">
        <v>1902</v>
      </c>
      <c r="H49" s="46">
        <f>I49/J49*100</f>
        <v>11.382488479262673</v>
      </c>
      <c r="I49" s="22">
        <v>247</v>
      </c>
      <c r="J49" s="70">
        <v>2170</v>
      </c>
      <c r="K49" s="46">
        <f>L49/M49*100</f>
        <v>5.268050821196157</v>
      </c>
      <c r="L49" s="22">
        <v>340</v>
      </c>
      <c r="M49" s="71">
        <v>6454</v>
      </c>
      <c r="N49" s="46">
        <f t="shared" ref="N49:N54" si="5">O49/P49*100</f>
        <v>10.884464751958225</v>
      </c>
      <c r="O49" s="22">
        <v>667</v>
      </c>
      <c r="P49" s="71">
        <v>6128</v>
      </c>
      <c r="Q49" s="46">
        <f>R49/S49*100</f>
        <v>9.1739741810865549</v>
      </c>
      <c r="R49" s="47">
        <f>L49+I49+F49+C49+O49</f>
        <v>2128.27027027027</v>
      </c>
      <c r="S49" s="50">
        <f>M49+J49+G49+D49+P49</f>
        <v>23199</v>
      </c>
    </row>
    <row r="50" spans="1:19">
      <c r="A50" s="36" t="s">
        <v>49</v>
      </c>
      <c r="B50" s="69">
        <f t="shared" ref="B50:B53" si="6">C50/D50*100</f>
        <v>7.9061078791537023</v>
      </c>
      <c r="C50" s="22">
        <v>410.64324324324332</v>
      </c>
      <c r="D50" s="70">
        <v>5194</v>
      </c>
      <c r="E50" s="46">
        <f t="shared" ref="E50:E53" si="7">F50/G50*100</f>
        <v>15.181518151815181</v>
      </c>
      <c r="F50" s="22">
        <v>230</v>
      </c>
      <c r="G50" s="70">
        <v>1515</v>
      </c>
      <c r="H50" s="46">
        <f>I50/J50*100</f>
        <v>8.5444902769593405</v>
      </c>
      <c r="I50" s="22">
        <v>145</v>
      </c>
      <c r="J50" s="70">
        <v>1697</v>
      </c>
      <c r="K50" s="46">
        <f t="shared" ref="K50:K53" si="8">L50/M50*100</f>
        <v>6.4463350785340312</v>
      </c>
      <c r="L50" s="22">
        <v>197</v>
      </c>
      <c r="M50" s="70">
        <v>3056</v>
      </c>
      <c r="N50" s="46">
        <f t="shared" si="5"/>
        <v>11.045584953777494</v>
      </c>
      <c r="O50" s="22">
        <v>693</v>
      </c>
      <c r="P50" s="70">
        <v>6274</v>
      </c>
      <c r="Q50" s="46">
        <f t="shared" ref="Q50:Q54" si="9">R50/S50*100</f>
        <v>9.447695327262311</v>
      </c>
      <c r="R50" s="47">
        <f t="shared" ref="R50:S53" si="10">L50+I50+F50+C50+O50</f>
        <v>1675.6432432432434</v>
      </c>
      <c r="S50" s="50">
        <f t="shared" si="10"/>
        <v>17736</v>
      </c>
    </row>
    <row r="51" spans="1:19">
      <c r="A51" s="72" t="s">
        <v>50</v>
      </c>
      <c r="B51" s="69">
        <f t="shared" si="6"/>
        <v>6.7243920305144798</v>
      </c>
      <c r="C51" s="22">
        <v>622.745945945946</v>
      </c>
      <c r="D51" s="70">
        <v>9261</v>
      </c>
      <c r="E51" s="46">
        <f t="shared" si="7"/>
        <v>13.402061855670103</v>
      </c>
      <c r="F51" s="22">
        <v>273</v>
      </c>
      <c r="G51" s="70">
        <v>2037</v>
      </c>
      <c r="H51" s="46">
        <f t="shared" ref="H51:H52" si="11">I51/J51*100</f>
        <v>7.9214195183776939</v>
      </c>
      <c r="I51" s="22">
        <v>125</v>
      </c>
      <c r="J51" s="70">
        <v>1578</v>
      </c>
      <c r="K51" s="46">
        <f t="shared" si="8"/>
        <v>3.5499726925177502</v>
      </c>
      <c r="L51" s="10">
        <v>195</v>
      </c>
      <c r="M51" s="70">
        <v>5493</v>
      </c>
      <c r="N51" s="46">
        <f t="shared" si="5"/>
        <v>10.724084456638435</v>
      </c>
      <c r="O51" s="22">
        <v>899</v>
      </c>
      <c r="P51" s="70">
        <v>8383</v>
      </c>
      <c r="Q51" s="46">
        <f t="shared" si="9"/>
        <v>7.905001293159188</v>
      </c>
      <c r="R51" s="47">
        <f t="shared" si="10"/>
        <v>2114.745945945946</v>
      </c>
      <c r="S51" s="50">
        <f t="shared" si="10"/>
        <v>26752</v>
      </c>
    </row>
    <row r="52" spans="1:19">
      <c r="A52" s="36" t="s">
        <v>51</v>
      </c>
      <c r="B52" s="69">
        <f t="shared" si="6"/>
        <v>6.859795517329764</v>
      </c>
      <c r="C52" s="22">
        <v>650.99459459459467</v>
      </c>
      <c r="D52" s="70">
        <v>9490</v>
      </c>
      <c r="E52" s="46">
        <f t="shared" si="7"/>
        <v>10.875955320399765</v>
      </c>
      <c r="F52" s="22">
        <v>185</v>
      </c>
      <c r="G52" s="70">
        <v>1701</v>
      </c>
      <c r="H52" s="46">
        <f t="shared" si="11"/>
        <v>7.1273122959738853</v>
      </c>
      <c r="I52" s="22">
        <v>131</v>
      </c>
      <c r="J52" s="70">
        <v>1838</v>
      </c>
      <c r="K52" s="46">
        <f t="shared" si="8"/>
        <v>4.0538116591928253</v>
      </c>
      <c r="L52" s="10">
        <v>226</v>
      </c>
      <c r="M52" s="70">
        <v>5575</v>
      </c>
      <c r="N52" s="46">
        <f t="shared" si="5"/>
        <v>8.8708701440154911</v>
      </c>
      <c r="O52" s="22">
        <v>733</v>
      </c>
      <c r="P52" s="70">
        <v>8263</v>
      </c>
      <c r="Q52" s="46">
        <f t="shared" si="9"/>
        <v>7.1686254311780049</v>
      </c>
      <c r="R52" s="47">
        <f t="shared" si="10"/>
        <v>1925.9945945945947</v>
      </c>
      <c r="S52" s="50">
        <f t="shared" si="10"/>
        <v>26867</v>
      </c>
    </row>
    <row r="53" spans="1:19" ht="15.75" thickBot="1">
      <c r="A53" s="41" t="s">
        <v>52</v>
      </c>
      <c r="B53" s="69">
        <f t="shared" si="6"/>
        <v>7.0720858095057553</v>
      </c>
      <c r="C53" s="22">
        <v>695.68108108108117</v>
      </c>
      <c r="D53" s="70">
        <v>9837</v>
      </c>
      <c r="E53" s="46">
        <f t="shared" si="7"/>
        <v>15.28117359413203</v>
      </c>
      <c r="F53" s="22">
        <v>125</v>
      </c>
      <c r="G53" s="70">
        <v>818</v>
      </c>
      <c r="H53" s="46"/>
      <c r="I53" s="22"/>
      <c r="J53" s="70"/>
      <c r="K53" s="46">
        <f t="shared" si="8"/>
        <v>4.3367346938775508</v>
      </c>
      <c r="L53" s="22">
        <v>102</v>
      </c>
      <c r="M53" s="70">
        <v>2352</v>
      </c>
      <c r="N53" s="73">
        <f t="shared" si="5"/>
        <v>11.277231952157198</v>
      </c>
      <c r="O53" s="22">
        <v>528</v>
      </c>
      <c r="P53" s="74">
        <v>4682</v>
      </c>
      <c r="Q53" s="46">
        <f t="shared" si="9"/>
        <v>8.2010349996103855</v>
      </c>
      <c r="R53" s="47">
        <f t="shared" si="10"/>
        <v>1450.6810810810812</v>
      </c>
      <c r="S53" s="50">
        <f t="shared" si="10"/>
        <v>17689</v>
      </c>
    </row>
    <row r="54" spans="1:19" ht="15.75" thickBot="1">
      <c r="A54" s="75" t="s">
        <v>42</v>
      </c>
      <c r="B54" s="52">
        <f>C54/D54*100</f>
        <v>7.4251373400826619</v>
      </c>
      <c r="C54" s="53">
        <f>SUM(C49:C53)</f>
        <v>2994.3351351351353</v>
      </c>
      <c r="D54" s="54">
        <f>SUM(D49:D53)</f>
        <v>40327</v>
      </c>
      <c r="E54" s="55">
        <f>F54/G54*100</f>
        <v>13.457920481625486</v>
      </c>
      <c r="F54" s="53">
        <f>SUM(F49:F53)</f>
        <v>1073</v>
      </c>
      <c r="G54" s="53">
        <f>SUM(G49:G53)</f>
        <v>7973</v>
      </c>
      <c r="H54" s="56">
        <f>I54/J54*100</f>
        <v>8.8974323767678154</v>
      </c>
      <c r="I54" s="53">
        <f>SUM(I49:I53)</f>
        <v>648</v>
      </c>
      <c r="J54" s="53">
        <f>SUM(J49:J53)</f>
        <v>7283</v>
      </c>
      <c r="K54" s="56">
        <f>L54/M54*100</f>
        <v>4.6227649367640646</v>
      </c>
      <c r="L54" s="53">
        <f>SUM(L49:L53)</f>
        <v>1060</v>
      </c>
      <c r="M54" s="54">
        <f>SUM(M49:M53)</f>
        <v>22930</v>
      </c>
      <c r="N54" s="76">
        <f t="shared" si="5"/>
        <v>10.435813815594425</v>
      </c>
      <c r="O54" s="53">
        <f>SUM(O49:O53)</f>
        <v>3520</v>
      </c>
      <c r="P54" s="53">
        <f>SUM(P49:P53)</f>
        <v>33730</v>
      </c>
      <c r="Q54" s="56">
        <f t="shared" si="9"/>
        <v>8.2814386065368293</v>
      </c>
      <c r="R54" s="53">
        <f>SUM(R49:R53)</f>
        <v>9295.3351351351339</v>
      </c>
      <c r="S54" s="57">
        <f>SUM(S49:S53)</f>
        <v>112243</v>
      </c>
    </row>
    <row r="56" spans="1:19">
      <c r="A56" s="4" t="s">
        <v>14</v>
      </c>
    </row>
    <row r="57" spans="1:19">
      <c r="A57" s="4" t="s">
        <v>53</v>
      </c>
    </row>
    <row r="58" spans="1:19">
      <c r="A58" s="28" t="s">
        <v>109</v>
      </c>
    </row>
    <row r="59" spans="1:19">
      <c r="A59" s="4" t="s">
        <v>111</v>
      </c>
      <c r="L59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9"/>
  <sheetViews>
    <sheetView topLeftCell="A28" workbookViewId="0">
      <selection activeCell="B64" sqref="B64"/>
    </sheetView>
  </sheetViews>
  <sheetFormatPr defaultRowHeight="15"/>
  <cols>
    <col min="1" max="1" width="22.140625" customWidth="1"/>
  </cols>
  <sheetData>
    <row r="1" spans="1:7" ht="15.75">
      <c r="A1" s="1" t="s">
        <v>113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7.969261420236232</v>
      </c>
      <c r="C5" s="14">
        <f>C16/C27*100</f>
        <v>8.2692307692307683</v>
      </c>
      <c r="D5" s="15">
        <f t="shared" ref="D5:D12" si="0">C5-B5</f>
        <v>0.29996934899453631</v>
      </c>
      <c r="E5" s="4"/>
      <c r="F5" s="4"/>
      <c r="G5" s="4"/>
    </row>
    <row r="6" spans="1:7">
      <c r="A6" s="12" t="s">
        <v>5</v>
      </c>
      <c r="B6" s="14">
        <f>B17/B28*100</f>
        <v>5.8713503649635035</v>
      </c>
      <c r="C6" s="14">
        <f t="shared" ref="C6:C10" si="1">C17/C28*100</f>
        <v>4.6227649367640646</v>
      </c>
      <c r="D6" s="15">
        <f t="shared" si="0"/>
        <v>-1.2485854281994389</v>
      </c>
      <c r="E6" s="4"/>
      <c r="F6" s="4"/>
      <c r="G6" s="4"/>
    </row>
    <row r="7" spans="1:7">
      <c r="A7" s="12" t="s">
        <v>6</v>
      </c>
      <c r="B7" s="14">
        <f>B18/B29*100</f>
        <v>15.879982444240515</v>
      </c>
      <c r="C7" s="14">
        <f t="shared" si="1"/>
        <v>11.557034451974191</v>
      </c>
      <c r="D7" s="15">
        <f t="shared" si="0"/>
        <v>-4.3229479922663234</v>
      </c>
      <c r="E7" s="4"/>
      <c r="F7" s="4"/>
      <c r="G7" s="4"/>
    </row>
    <row r="8" spans="1:7">
      <c r="A8" s="12" t="s">
        <v>7</v>
      </c>
      <c r="B8" s="14">
        <f>B19/B30*100</f>
        <v>9.6995371844160925</v>
      </c>
      <c r="C8" s="14">
        <f t="shared" si="1"/>
        <v>7.4243062960299548</v>
      </c>
      <c r="D8" s="15">
        <f t="shared" si="0"/>
        <v>-2.2752308883861376</v>
      </c>
      <c r="E8" s="4"/>
      <c r="F8" s="4"/>
      <c r="G8" s="4"/>
    </row>
    <row r="9" spans="1:7">
      <c r="A9" s="12" t="s">
        <v>8</v>
      </c>
      <c r="B9" s="14">
        <f>B20/B31*100</f>
        <v>17.690691061935961</v>
      </c>
      <c r="C9" s="14">
        <f t="shared" si="1"/>
        <v>12.880717687451545</v>
      </c>
      <c r="D9" s="15">
        <f t="shared" si="0"/>
        <v>-4.8099733744844162</v>
      </c>
      <c r="E9" s="4"/>
      <c r="F9" s="4"/>
      <c r="G9" s="4"/>
    </row>
    <row r="10" spans="1:7">
      <c r="A10" s="12" t="s">
        <v>9</v>
      </c>
      <c r="B10" s="14">
        <f>B21/B32*100</f>
        <v>14.364707296550067</v>
      </c>
      <c r="C10" s="14">
        <f t="shared" si="1"/>
        <v>14.244477911646586</v>
      </c>
      <c r="D10" s="15">
        <f t="shared" si="0"/>
        <v>-0.12022938490348167</v>
      </c>
      <c r="E10" s="4"/>
      <c r="F10" s="4"/>
      <c r="G10" s="4"/>
    </row>
    <row r="11" spans="1:7">
      <c r="A11" s="12" t="s">
        <v>10</v>
      </c>
      <c r="B11" s="14">
        <v>8</v>
      </c>
      <c r="C11" s="14">
        <f>C5</f>
        <v>8.2692307692307683</v>
      </c>
      <c r="D11" s="15">
        <f t="shared" si="0"/>
        <v>0.26923076923076827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11.088743351940574</v>
      </c>
      <c r="C12" s="17">
        <f>C23/C34*100</f>
        <v>8.7277577624377773</v>
      </c>
      <c r="D12" s="18">
        <f t="shared" si="0"/>
        <v>-2.3609855895027962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560</v>
      </c>
      <c r="C16" s="20">
        <v>602</v>
      </c>
      <c r="D16" s="21">
        <f>C16-B16</f>
        <v>42</v>
      </c>
      <c r="E16" s="4"/>
      <c r="F16" s="4"/>
      <c r="G16" s="4"/>
    </row>
    <row r="17" spans="1:7">
      <c r="A17" s="12" t="s">
        <v>5</v>
      </c>
      <c r="B17" s="20">
        <v>1287</v>
      </c>
      <c r="C17" s="20">
        <v>1060</v>
      </c>
      <c r="D17" s="21">
        <f t="shared" ref="D17:D23" si="3">C17-B17</f>
        <v>-227</v>
      </c>
      <c r="E17" s="4"/>
      <c r="F17" s="4"/>
      <c r="G17" s="4"/>
    </row>
    <row r="18" spans="1:7">
      <c r="A18" s="12" t="s">
        <v>6</v>
      </c>
      <c r="B18" s="20">
        <v>3980</v>
      </c>
      <c r="C18" s="20">
        <v>2848</v>
      </c>
      <c r="D18" s="21">
        <f t="shared" si="3"/>
        <v>-1132</v>
      </c>
      <c r="E18" s="4"/>
      <c r="F18" s="4"/>
      <c r="G18" s="20"/>
    </row>
    <row r="19" spans="1:7">
      <c r="A19" s="12" t="s">
        <v>7</v>
      </c>
      <c r="B19" s="20">
        <v>3961</v>
      </c>
      <c r="C19" s="20">
        <v>2994</v>
      </c>
      <c r="D19" s="21">
        <f t="shared" si="3"/>
        <v>-967</v>
      </c>
      <c r="E19" s="4"/>
      <c r="F19" s="4"/>
      <c r="G19" s="20"/>
    </row>
    <row r="20" spans="1:7">
      <c r="A20" s="12" t="s">
        <v>8</v>
      </c>
      <c r="B20" s="20">
        <v>1431</v>
      </c>
      <c r="C20" s="20">
        <v>1163</v>
      </c>
      <c r="D20" s="21">
        <f t="shared" si="3"/>
        <v>-268</v>
      </c>
      <c r="E20" s="20"/>
      <c r="F20" s="20"/>
      <c r="G20" s="4"/>
    </row>
    <row r="21" spans="1:7">
      <c r="A21" s="12" t="s">
        <v>9</v>
      </c>
      <c r="B21" s="22">
        <v>1195</v>
      </c>
      <c r="C21" s="22">
        <v>1135</v>
      </c>
      <c r="D21" s="21">
        <f t="shared" si="3"/>
        <v>-60</v>
      </c>
      <c r="E21" s="4"/>
      <c r="F21" s="20"/>
      <c r="G21" s="4"/>
    </row>
    <row r="22" spans="1:7">
      <c r="A22" s="12" t="s">
        <v>10</v>
      </c>
      <c r="B22" s="23">
        <f>B33*B11/100</f>
        <v>200</v>
      </c>
      <c r="C22" s="23">
        <f>C11/100*C33</f>
        <v>206.7307692307692</v>
      </c>
      <c r="D22" s="21">
        <f t="shared" si="3"/>
        <v>6.730769230769198</v>
      </c>
      <c r="E22" s="4"/>
      <c r="F22" s="4"/>
      <c r="G22" s="4"/>
    </row>
    <row r="23" spans="1:7">
      <c r="A23" s="8" t="s">
        <v>11</v>
      </c>
      <c r="B23" s="24">
        <f>SUM(B16:B22)</f>
        <v>12614</v>
      </c>
      <c r="C23" s="24">
        <f>SUM(C16:C22)</f>
        <v>10008.73076923077</v>
      </c>
      <c r="D23" s="25">
        <f t="shared" si="3"/>
        <v>-2605.2692307692305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7027</v>
      </c>
      <c r="C27" s="20">
        <v>7280</v>
      </c>
      <c r="D27" s="21">
        <f t="shared" ref="D27:D34" si="4">C27-B27</f>
        <v>253</v>
      </c>
      <c r="E27" s="4"/>
      <c r="F27" s="4"/>
      <c r="G27" s="20"/>
    </row>
    <row r="28" spans="1:7">
      <c r="A28" s="12" t="s">
        <v>5</v>
      </c>
      <c r="B28" s="20">
        <v>21920</v>
      </c>
      <c r="C28" s="20">
        <v>22930</v>
      </c>
      <c r="D28" s="21">
        <f t="shared" si="4"/>
        <v>1010</v>
      </c>
      <c r="E28" s="4"/>
      <c r="F28" s="4"/>
      <c r="G28" s="20"/>
    </row>
    <row r="29" spans="1:7">
      <c r="A29" s="12" t="s">
        <v>6</v>
      </c>
      <c r="B29" s="20">
        <v>25063</v>
      </c>
      <c r="C29" s="20">
        <v>24643</v>
      </c>
      <c r="D29" s="21">
        <f t="shared" si="4"/>
        <v>-420</v>
      </c>
      <c r="E29" s="4"/>
      <c r="F29" s="4"/>
      <c r="G29" s="20"/>
    </row>
    <row r="30" spans="1:7">
      <c r="A30" s="12" t="s">
        <v>7</v>
      </c>
      <c r="B30" s="20">
        <v>40837</v>
      </c>
      <c r="C30" s="20">
        <v>40327</v>
      </c>
      <c r="D30" s="21">
        <f t="shared" si="4"/>
        <v>-510</v>
      </c>
      <c r="E30" s="4"/>
      <c r="F30" s="4"/>
      <c r="G30" s="20"/>
    </row>
    <row r="31" spans="1:7">
      <c r="A31" s="12" t="s">
        <v>8</v>
      </c>
      <c r="B31" s="20">
        <v>8089</v>
      </c>
      <c r="C31" s="20">
        <v>9029</v>
      </c>
      <c r="D31" s="21">
        <f t="shared" si="4"/>
        <v>940</v>
      </c>
      <c r="E31" s="20"/>
      <c r="F31" s="20"/>
      <c r="G31" s="20"/>
    </row>
    <row r="32" spans="1:7">
      <c r="A32" s="12" t="s">
        <v>9</v>
      </c>
      <c r="B32" s="20">
        <v>8319</v>
      </c>
      <c r="C32" s="20">
        <v>7968</v>
      </c>
      <c r="D32" s="21">
        <f t="shared" si="4"/>
        <v>-351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113755</v>
      </c>
      <c r="C34" s="24">
        <f>SUM(C27:C33)</f>
        <v>114677</v>
      </c>
      <c r="D34" s="25">
        <f t="shared" si="4"/>
        <v>922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111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114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47</v>
      </c>
      <c r="C46" s="31"/>
      <c r="D46" s="32"/>
      <c r="E46" s="33" t="str">
        <f>B46</f>
        <v>UGE 47</v>
      </c>
      <c r="F46" s="31"/>
      <c r="G46" s="32"/>
      <c r="H46" s="31" t="str">
        <f>B46</f>
        <v>UGE 47</v>
      </c>
      <c r="I46" s="31"/>
      <c r="J46" s="32"/>
      <c r="K46" s="31" t="str">
        <f>B46</f>
        <v>UGE 47</v>
      </c>
      <c r="L46" s="31"/>
      <c r="M46" s="32"/>
      <c r="N46" s="31" t="str">
        <f>E46</f>
        <v>UGE 47</v>
      </c>
      <c r="O46" s="31"/>
      <c r="P46" s="32"/>
      <c r="Q46" s="31" t="str">
        <f>B46</f>
        <v>UGE 47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9.3853364441599716</v>
      </c>
      <c r="C49" s="22">
        <v>614.27027027027009</v>
      </c>
      <c r="D49" s="70">
        <v>6545</v>
      </c>
      <c r="E49" s="46">
        <f>F49/G49*100</f>
        <v>15.299100052938064</v>
      </c>
      <c r="F49" s="22">
        <v>289</v>
      </c>
      <c r="G49" s="70">
        <v>1889</v>
      </c>
      <c r="H49" s="46">
        <f>I49/J49*100</f>
        <v>11.162361623616237</v>
      </c>
      <c r="I49" s="22">
        <v>242</v>
      </c>
      <c r="J49" s="70">
        <v>2168</v>
      </c>
      <c r="K49" s="46">
        <f>L49/M49*100</f>
        <v>5.268050821196157</v>
      </c>
      <c r="L49" s="22">
        <v>340</v>
      </c>
      <c r="M49" s="71">
        <v>6454</v>
      </c>
      <c r="N49" s="46">
        <f t="shared" ref="N49:N54" si="5">O49/P49*100</f>
        <v>12.465192465192466</v>
      </c>
      <c r="O49" s="22">
        <v>761</v>
      </c>
      <c r="P49" s="71">
        <v>6105</v>
      </c>
      <c r="Q49" s="46">
        <f>R49/S49*100</f>
        <v>9.6985029587248821</v>
      </c>
      <c r="R49" s="47">
        <f>L49+I49+F49+C49+O49</f>
        <v>2246.27027027027</v>
      </c>
      <c r="S49" s="50">
        <f>M49+J49+G49+D49+P49</f>
        <v>23161</v>
      </c>
    </row>
    <row r="50" spans="1:19">
      <c r="A50" s="36" t="s">
        <v>49</v>
      </c>
      <c r="B50" s="69">
        <f t="shared" ref="B50:B53" si="6">C50/D50*100</f>
        <v>7.9061078791537023</v>
      </c>
      <c r="C50" s="22">
        <v>410.64324324324332</v>
      </c>
      <c r="D50" s="70">
        <v>5194</v>
      </c>
      <c r="E50" s="46">
        <f t="shared" ref="E50:E53" si="7">F50/G50*100</f>
        <v>16.084377059986814</v>
      </c>
      <c r="F50" s="22">
        <v>244</v>
      </c>
      <c r="G50" s="70">
        <v>1517</v>
      </c>
      <c r="H50" s="46">
        <f>I50/J50*100</f>
        <v>7.9318448883666282</v>
      </c>
      <c r="I50" s="22">
        <v>135</v>
      </c>
      <c r="J50" s="70">
        <v>1702</v>
      </c>
      <c r="K50" s="46">
        <f t="shared" ref="K50:K53" si="8">L50/M50*100</f>
        <v>6.4463350785340312</v>
      </c>
      <c r="L50" s="22">
        <v>197</v>
      </c>
      <c r="M50" s="70">
        <v>3056</v>
      </c>
      <c r="N50" s="46">
        <f t="shared" si="5"/>
        <v>11.534172375338537</v>
      </c>
      <c r="O50" s="22">
        <v>724</v>
      </c>
      <c r="P50" s="70">
        <v>6277</v>
      </c>
      <c r="Q50" s="46">
        <f t="shared" ref="Q50:Q54" si="9">R50/S50*100</f>
        <v>9.6395990265031184</v>
      </c>
      <c r="R50" s="47">
        <f t="shared" ref="R50:S53" si="10">L50+I50+F50+C50+O50</f>
        <v>1710.6432432432434</v>
      </c>
      <c r="S50" s="50">
        <f t="shared" si="10"/>
        <v>17746</v>
      </c>
    </row>
    <row r="51" spans="1:19">
      <c r="A51" s="72" t="s">
        <v>50</v>
      </c>
      <c r="B51" s="69">
        <f t="shared" si="6"/>
        <v>6.7243920305144798</v>
      </c>
      <c r="C51" s="22">
        <v>622.745945945946</v>
      </c>
      <c r="D51" s="70">
        <v>9261</v>
      </c>
      <c r="E51" s="46">
        <f t="shared" si="7"/>
        <v>13.536047081902893</v>
      </c>
      <c r="F51" s="22">
        <v>276</v>
      </c>
      <c r="G51" s="70">
        <v>2039</v>
      </c>
      <c r="H51" s="46">
        <f t="shared" ref="H51:H52" si="11">I51/J51*100</f>
        <v>7.0108349267049075</v>
      </c>
      <c r="I51" s="22">
        <v>110</v>
      </c>
      <c r="J51" s="70">
        <v>1569</v>
      </c>
      <c r="K51" s="46">
        <f t="shared" si="8"/>
        <v>3.5499726925177502</v>
      </c>
      <c r="L51" s="10">
        <v>195</v>
      </c>
      <c r="M51" s="70">
        <v>5493</v>
      </c>
      <c r="N51" s="46">
        <f t="shared" si="5"/>
        <v>12.117224880382775</v>
      </c>
      <c r="O51" s="22">
        <v>1013</v>
      </c>
      <c r="P51" s="70">
        <v>8360</v>
      </c>
      <c r="Q51" s="46">
        <f t="shared" si="9"/>
        <v>8.295583960579096</v>
      </c>
      <c r="R51" s="47">
        <f t="shared" si="10"/>
        <v>2216.745945945946</v>
      </c>
      <c r="S51" s="50">
        <f t="shared" si="10"/>
        <v>26722</v>
      </c>
    </row>
    <row r="52" spans="1:19">
      <c r="A52" s="36" t="s">
        <v>51</v>
      </c>
      <c r="B52" s="69">
        <f t="shared" si="6"/>
        <v>6.859795517329764</v>
      </c>
      <c r="C52" s="22">
        <v>650.99459459459467</v>
      </c>
      <c r="D52" s="70">
        <v>9490</v>
      </c>
      <c r="E52" s="46">
        <f t="shared" si="7"/>
        <v>11.443661971830986</v>
      </c>
      <c r="F52" s="22">
        <v>195</v>
      </c>
      <c r="G52" s="70">
        <v>1704</v>
      </c>
      <c r="H52" s="46">
        <f t="shared" si="11"/>
        <v>6.2466051059206951</v>
      </c>
      <c r="I52" s="22">
        <v>115</v>
      </c>
      <c r="J52" s="70">
        <v>1841</v>
      </c>
      <c r="K52" s="46">
        <f t="shared" si="8"/>
        <v>4.0538116591928253</v>
      </c>
      <c r="L52" s="10">
        <v>226</v>
      </c>
      <c r="M52" s="70">
        <v>5575</v>
      </c>
      <c r="N52" s="46">
        <f t="shared" si="5"/>
        <v>10.471458005090293</v>
      </c>
      <c r="O52" s="22">
        <v>864</v>
      </c>
      <c r="P52" s="70">
        <v>8251</v>
      </c>
      <c r="Q52" s="46">
        <f t="shared" si="9"/>
        <v>7.6355854011190747</v>
      </c>
      <c r="R52" s="47">
        <f t="shared" si="10"/>
        <v>2050.9945945945947</v>
      </c>
      <c r="S52" s="50">
        <f t="shared" si="10"/>
        <v>26861</v>
      </c>
    </row>
    <row r="53" spans="1:19" ht="15.75" thickBot="1">
      <c r="A53" s="41" t="s">
        <v>52</v>
      </c>
      <c r="B53" s="69">
        <f t="shared" si="6"/>
        <v>7.0720858095057553</v>
      </c>
      <c r="C53" s="22">
        <v>695.68108108108117</v>
      </c>
      <c r="D53" s="70">
        <v>9837</v>
      </c>
      <c r="E53" s="46">
        <f t="shared" si="7"/>
        <v>15.995115995115993</v>
      </c>
      <c r="F53" s="22">
        <v>131</v>
      </c>
      <c r="G53" s="70">
        <v>819</v>
      </c>
      <c r="H53" s="46"/>
      <c r="I53" s="22"/>
      <c r="J53" s="70"/>
      <c r="K53" s="46">
        <f t="shared" si="8"/>
        <v>4.3367346938775508</v>
      </c>
      <c r="L53" s="22">
        <v>102</v>
      </c>
      <c r="M53" s="70">
        <v>2352</v>
      </c>
      <c r="N53" s="73">
        <f t="shared" si="5"/>
        <v>13.870485146398803</v>
      </c>
      <c r="O53" s="22">
        <v>649</v>
      </c>
      <c r="P53" s="74">
        <v>4679</v>
      </c>
      <c r="Q53" s="46">
        <f t="shared" si="9"/>
        <v>8.9200038507439441</v>
      </c>
      <c r="R53" s="47">
        <f t="shared" si="10"/>
        <v>1577.6810810810812</v>
      </c>
      <c r="S53" s="50">
        <f t="shared" si="10"/>
        <v>17687</v>
      </c>
    </row>
    <row r="54" spans="1:19" ht="15.75" thickBot="1">
      <c r="A54" s="75" t="s">
        <v>42</v>
      </c>
      <c r="B54" s="52">
        <f>C54/D54*100</f>
        <v>7.4251373400826619</v>
      </c>
      <c r="C54" s="53">
        <f>SUM(C49:C53)</f>
        <v>2994.3351351351353</v>
      </c>
      <c r="D54" s="54">
        <f>SUM(D49:D53)</f>
        <v>40327</v>
      </c>
      <c r="E54" s="55">
        <f>F54/G54*100</f>
        <v>14.244477911646586</v>
      </c>
      <c r="F54" s="53">
        <f>SUM(F49:F53)</f>
        <v>1135</v>
      </c>
      <c r="G54" s="53">
        <f>SUM(G49:G53)</f>
        <v>7968</v>
      </c>
      <c r="H54" s="56">
        <f>I54/J54*100</f>
        <v>8.2692307692307683</v>
      </c>
      <c r="I54" s="53">
        <f>SUM(I49:I53)</f>
        <v>602</v>
      </c>
      <c r="J54" s="53">
        <f>SUM(J49:J53)</f>
        <v>7280</v>
      </c>
      <c r="K54" s="56">
        <f>L54/M54*100</f>
        <v>4.6227649367640646</v>
      </c>
      <c r="L54" s="53">
        <f>SUM(L49:L53)</f>
        <v>1060</v>
      </c>
      <c r="M54" s="54">
        <f>SUM(M49:M53)</f>
        <v>22930</v>
      </c>
      <c r="N54" s="76">
        <f t="shared" si="5"/>
        <v>11.911974340698503</v>
      </c>
      <c r="O54" s="53">
        <f>SUM(O49:O53)</f>
        <v>4011</v>
      </c>
      <c r="P54" s="53">
        <f>SUM(P49:P53)</f>
        <v>33672</v>
      </c>
      <c r="Q54" s="56">
        <f t="shared" si="9"/>
        <v>8.7382753462252811</v>
      </c>
      <c r="R54" s="53">
        <f>SUM(R49:R53)</f>
        <v>9802.3351351351339</v>
      </c>
      <c r="S54" s="57">
        <f>SUM(S49:S53)</f>
        <v>112177</v>
      </c>
    </row>
    <row r="56" spans="1:19">
      <c r="A56" s="4" t="s">
        <v>14</v>
      </c>
    </row>
    <row r="57" spans="1:19">
      <c r="A57" s="4" t="s">
        <v>53</v>
      </c>
    </row>
    <row r="58" spans="1:19">
      <c r="A58" s="28" t="s">
        <v>109</v>
      </c>
    </row>
    <row r="59" spans="1:19">
      <c r="A59" s="4" t="s">
        <v>111</v>
      </c>
      <c r="L59" s="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60"/>
  <sheetViews>
    <sheetView topLeftCell="A25" workbookViewId="0">
      <selection activeCell="A41" sqref="A41:U60"/>
    </sheetView>
  </sheetViews>
  <sheetFormatPr defaultRowHeight="15"/>
  <cols>
    <col min="1" max="1" width="22.140625" customWidth="1"/>
  </cols>
  <sheetData>
    <row r="1" spans="1:7" ht="15.75">
      <c r="A1" s="1" t="s">
        <v>115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8.272921108742004</v>
      </c>
      <c r="C5" s="14">
        <f>C16/C27*100</f>
        <v>8.6950549450549453</v>
      </c>
      <c r="D5" s="15">
        <f t="shared" ref="D5:D12" si="0">C5-B5</f>
        <v>0.42213383631294121</v>
      </c>
      <c r="E5" s="4"/>
      <c r="F5" s="4"/>
      <c r="G5" s="4"/>
    </row>
    <row r="6" spans="1:7">
      <c r="A6" s="12" t="s">
        <v>5</v>
      </c>
      <c r="B6" s="14">
        <f>B17/B28*100</f>
        <v>5.8713503649635035</v>
      </c>
      <c r="C6" s="14">
        <f t="shared" ref="C6:C10" si="1">C17/C28*100</f>
        <v>4.2127343442730414</v>
      </c>
      <c r="D6" s="15">
        <f t="shared" si="0"/>
        <v>-1.6586160206904621</v>
      </c>
      <c r="E6" s="4"/>
      <c r="F6" s="4"/>
      <c r="G6" s="4"/>
    </row>
    <row r="7" spans="1:7">
      <c r="A7" s="12" t="s">
        <v>6</v>
      </c>
      <c r="B7" s="14">
        <f>B18/B29*100</f>
        <v>17.413779177772394</v>
      </c>
      <c r="C7" s="14">
        <f t="shared" si="1"/>
        <v>17.980905951655497</v>
      </c>
      <c r="D7" s="15">
        <f t="shared" si="0"/>
        <v>0.5671267738831034</v>
      </c>
      <c r="E7" s="4"/>
      <c r="F7" s="4"/>
      <c r="G7" s="4"/>
    </row>
    <row r="8" spans="1:7">
      <c r="A8" s="12" t="s">
        <v>7</v>
      </c>
      <c r="B8" s="14">
        <f>B19/B30*100</f>
        <v>10.835470507003354</v>
      </c>
      <c r="C8" s="14">
        <f t="shared" si="1"/>
        <v>7.4243062960299548</v>
      </c>
      <c r="D8" s="15">
        <f t="shared" si="0"/>
        <v>-3.4111642109733991</v>
      </c>
      <c r="E8" s="4"/>
      <c r="F8" s="4"/>
      <c r="G8" s="4"/>
    </row>
    <row r="9" spans="1:7">
      <c r="A9" s="12" t="s">
        <v>8</v>
      </c>
      <c r="B9" s="14">
        <f>B20/B31*100</f>
        <v>19.275379648451512</v>
      </c>
      <c r="C9" s="14">
        <f t="shared" si="1"/>
        <v>23.195476216875484</v>
      </c>
      <c r="D9" s="15">
        <f t="shared" si="0"/>
        <v>3.9200965684239719</v>
      </c>
      <c r="E9" s="4"/>
      <c r="F9" s="4"/>
      <c r="G9" s="4"/>
    </row>
    <row r="10" spans="1:7">
      <c r="A10" s="12" t="s">
        <v>9</v>
      </c>
      <c r="B10" s="14">
        <f>B21/B32*100</f>
        <v>15.649771799183283</v>
      </c>
      <c r="C10" s="14">
        <f t="shared" si="1"/>
        <v>15.80070281124498</v>
      </c>
      <c r="D10" s="15">
        <f t="shared" si="0"/>
        <v>0.15093101206169734</v>
      </c>
      <c r="E10" s="4"/>
      <c r="F10" s="4"/>
      <c r="G10" s="4"/>
    </row>
    <row r="11" spans="1:7">
      <c r="A11" s="12" t="s">
        <v>10</v>
      </c>
      <c r="B11" s="14">
        <v>8.3000000000000007</v>
      </c>
      <c r="C11" s="14">
        <f>C5</f>
        <v>8.6950549450549453</v>
      </c>
      <c r="D11" s="15">
        <f t="shared" si="0"/>
        <v>0.39505494505494454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12.072749387438524</v>
      </c>
      <c r="C12" s="17">
        <f>C23/C34*100</f>
        <v>10.982770501977775</v>
      </c>
      <c r="D12" s="18">
        <f t="shared" si="0"/>
        <v>-1.0899788854607486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582</v>
      </c>
      <c r="C16" s="20">
        <v>633</v>
      </c>
      <c r="D16" s="21">
        <f>C16-B16</f>
        <v>51</v>
      </c>
      <c r="E16" s="4"/>
      <c r="F16" s="4"/>
      <c r="G16" s="4"/>
    </row>
    <row r="17" spans="1:7">
      <c r="A17" s="12" t="s">
        <v>5</v>
      </c>
      <c r="B17" s="20">
        <v>1287</v>
      </c>
      <c r="C17" s="20">
        <v>964</v>
      </c>
      <c r="D17" s="21">
        <f t="shared" ref="D17:D23" si="3">C17-B17</f>
        <v>-323</v>
      </c>
      <c r="E17" s="4"/>
      <c r="F17" s="4"/>
      <c r="G17" s="4"/>
    </row>
    <row r="18" spans="1:7">
      <c r="A18" s="12" t="s">
        <v>6</v>
      </c>
      <c r="B18" s="20">
        <v>4312</v>
      </c>
      <c r="C18" s="20">
        <v>4426</v>
      </c>
      <c r="D18" s="21">
        <f t="shared" si="3"/>
        <v>114</v>
      </c>
      <c r="E18" s="4"/>
      <c r="F18" s="4"/>
      <c r="G18" s="20"/>
    </row>
    <row r="19" spans="1:7">
      <c r="A19" s="12" t="s">
        <v>7</v>
      </c>
      <c r="B19" s="20">
        <v>4394</v>
      </c>
      <c r="C19" s="20">
        <v>2994</v>
      </c>
      <c r="D19" s="21">
        <f t="shared" si="3"/>
        <v>-1400</v>
      </c>
      <c r="E19" s="4"/>
      <c r="F19" s="4"/>
      <c r="G19" s="20"/>
    </row>
    <row r="20" spans="1:7">
      <c r="A20" s="12" t="s">
        <v>8</v>
      </c>
      <c r="B20" s="20">
        <v>1612</v>
      </c>
      <c r="C20" s="20">
        <v>2092</v>
      </c>
      <c r="D20" s="21">
        <f t="shared" si="3"/>
        <v>480</v>
      </c>
      <c r="E20" s="20"/>
      <c r="F20" s="20"/>
      <c r="G20" s="4"/>
    </row>
    <row r="21" spans="1:7">
      <c r="A21" s="12" t="s">
        <v>9</v>
      </c>
      <c r="B21" s="22">
        <v>1303</v>
      </c>
      <c r="C21" s="22">
        <v>1259</v>
      </c>
      <c r="D21" s="21">
        <f t="shared" si="3"/>
        <v>-44</v>
      </c>
      <c r="E21" s="4"/>
      <c r="F21" s="20"/>
      <c r="G21" s="4"/>
    </row>
    <row r="22" spans="1:7">
      <c r="A22" s="12" t="s">
        <v>10</v>
      </c>
      <c r="B22" s="23">
        <f>B33*B11/100</f>
        <v>207.5</v>
      </c>
      <c r="C22" s="23">
        <f>C11/100*C33</f>
        <v>217.37637362637361</v>
      </c>
      <c r="D22" s="21">
        <f t="shared" si="3"/>
        <v>9.8763736263736064</v>
      </c>
      <c r="E22" s="4"/>
      <c r="F22" s="4"/>
      <c r="G22" s="4"/>
    </row>
    <row r="23" spans="1:7">
      <c r="A23" s="8" t="s">
        <v>11</v>
      </c>
      <c r="B23" s="24">
        <f>SUM(B16:B22)</f>
        <v>13697.5</v>
      </c>
      <c r="C23" s="24">
        <f>SUM(C16:C22)</f>
        <v>12585.376373626374</v>
      </c>
      <c r="D23" s="25">
        <f t="shared" si="3"/>
        <v>-1112.1236263736264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7035</v>
      </c>
      <c r="C27" s="20">
        <v>7280</v>
      </c>
      <c r="D27" s="21">
        <f t="shared" ref="D27:D34" si="4">C27-B27</f>
        <v>245</v>
      </c>
      <c r="E27" s="4"/>
      <c r="F27" s="4"/>
      <c r="G27" s="20"/>
    </row>
    <row r="28" spans="1:7">
      <c r="A28" s="12" t="s">
        <v>5</v>
      </c>
      <c r="B28" s="20">
        <v>21920</v>
      </c>
      <c r="C28" s="20">
        <v>22883</v>
      </c>
      <c r="D28" s="21">
        <f t="shared" si="4"/>
        <v>963</v>
      </c>
      <c r="E28" s="4"/>
      <c r="F28" s="4"/>
      <c r="G28" s="20"/>
    </row>
    <row r="29" spans="1:7">
      <c r="A29" s="12" t="s">
        <v>6</v>
      </c>
      <c r="B29" s="20">
        <v>24762</v>
      </c>
      <c r="C29" s="20">
        <v>24615</v>
      </c>
      <c r="D29" s="21">
        <f t="shared" si="4"/>
        <v>-147</v>
      </c>
      <c r="E29" s="4"/>
      <c r="F29" s="4"/>
      <c r="G29" s="20"/>
    </row>
    <row r="30" spans="1:7">
      <c r="A30" s="12" t="s">
        <v>7</v>
      </c>
      <c r="B30" s="20">
        <v>40552</v>
      </c>
      <c r="C30" s="20">
        <v>40327</v>
      </c>
      <c r="D30" s="21">
        <f t="shared" si="4"/>
        <v>-225</v>
      </c>
      <c r="E30" s="4"/>
      <c r="F30" s="4"/>
      <c r="G30" s="20"/>
    </row>
    <row r="31" spans="1:7">
      <c r="A31" s="12" t="s">
        <v>8</v>
      </c>
      <c r="B31" s="20">
        <v>8363</v>
      </c>
      <c r="C31" s="20">
        <v>9019</v>
      </c>
      <c r="D31" s="21">
        <f t="shared" si="4"/>
        <v>656</v>
      </c>
      <c r="E31" s="20"/>
      <c r="F31" s="20"/>
      <c r="G31" s="20"/>
    </row>
    <row r="32" spans="1:7">
      <c r="A32" s="12" t="s">
        <v>9</v>
      </c>
      <c r="B32" s="20">
        <v>8326</v>
      </c>
      <c r="C32" s="20">
        <v>7968</v>
      </c>
      <c r="D32" s="21">
        <f t="shared" si="4"/>
        <v>-358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113458</v>
      </c>
      <c r="C34" s="24">
        <f>SUM(C27:C33)</f>
        <v>114592</v>
      </c>
      <c r="D34" s="25">
        <f t="shared" si="4"/>
        <v>1134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4" t="s">
        <v>111</v>
      </c>
      <c r="B38" s="4"/>
      <c r="C38" s="4"/>
      <c r="D38" s="4"/>
      <c r="E38" s="4"/>
      <c r="F38" s="4"/>
      <c r="G38" s="4"/>
    </row>
    <row r="39" spans="1:21">
      <c r="A39" s="28"/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116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49</v>
      </c>
      <c r="C46" s="31"/>
      <c r="D46" s="32"/>
      <c r="E46" s="33" t="str">
        <f>B46</f>
        <v>UGE 49</v>
      </c>
      <c r="F46" s="31"/>
      <c r="G46" s="32"/>
      <c r="H46" s="31" t="str">
        <f>B46</f>
        <v>UGE 49</v>
      </c>
      <c r="I46" s="31"/>
      <c r="J46" s="32"/>
      <c r="K46" s="31" t="str">
        <f>B46</f>
        <v>UGE 49</v>
      </c>
      <c r="L46" s="31"/>
      <c r="M46" s="32"/>
      <c r="N46" s="31" t="str">
        <f>E46</f>
        <v>UGE 49</v>
      </c>
      <c r="O46" s="31"/>
      <c r="P46" s="32"/>
      <c r="Q46" s="31" t="str">
        <f>B46</f>
        <v>UGE 49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9.3853364441599716</v>
      </c>
      <c r="C49" s="22">
        <v>614.27027027027009</v>
      </c>
      <c r="D49" s="70">
        <v>6545</v>
      </c>
      <c r="E49" s="46">
        <f>F49/G49*100</f>
        <v>17.310746426680783</v>
      </c>
      <c r="F49" s="22">
        <v>327</v>
      </c>
      <c r="G49" s="70">
        <v>1889</v>
      </c>
      <c r="H49" s="46">
        <f>I49/J49*100</f>
        <v>11.57749077490775</v>
      </c>
      <c r="I49" s="22">
        <v>251</v>
      </c>
      <c r="J49" s="70">
        <v>2168</v>
      </c>
      <c r="K49" s="46">
        <f>L49/M49*100</f>
        <v>4.8875096974398753</v>
      </c>
      <c r="L49" s="22">
        <v>315</v>
      </c>
      <c r="M49" s="71">
        <v>6445</v>
      </c>
      <c r="N49" s="46">
        <f t="shared" ref="N49:N54" si="5">O49/P49*100</f>
        <v>17.571780147662018</v>
      </c>
      <c r="O49" s="22">
        <v>1071</v>
      </c>
      <c r="P49" s="71">
        <v>6095</v>
      </c>
      <c r="Q49" s="46">
        <f>R49/S49*100</f>
        <v>11.141086640179196</v>
      </c>
      <c r="R49" s="47">
        <f>L49+I49+F49+C49+O49</f>
        <v>2578.27027027027</v>
      </c>
      <c r="S49" s="50">
        <f>M49+J49+G49+D49+P49</f>
        <v>23142</v>
      </c>
    </row>
    <row r="50" spans="1:19">
      <c r="A50" s="36" t="s">
        <v>49</v>
      </c>
      <c r="B50" s="69">
        <f t="shared" ref="B50:B53" si="6">C50/D50*100</f>
        <v>7.9061078791537023</v>
      </c>
      <c r="C50" s="22">
        <v>410.64324324324332</v>
      </c>
      <c r="D50" s="70">
        <v>5194</v>
      </c>
      <c r="E50" s="46">
        <f t="shared" ref="E50:E53" si="7">F50/G50*100</f>
        <v>18.391562294001318</v>
      </c>
      <c r="F50" s="22">
        <v>279</v>
      </c>
      <c r="G50" s="70">
        <v>1517</v>
      </c>
      <c r="H50" s="46">
        <f>I50/J50*100</f>
        <v>8.1081081081081088</v>
      </c>
      <c r="I50" s="22">
        <v>138</v>
      </c>
      <c r="J50" s="70">
        <v>1702</v>
      </c>
      <c r="K50" s="46">
        <f t="shared" ref="K50:K53" si="8">L50/M50*100</f>
        <v>5.7610474631751227</v>
      </c>
      <c r="L50" s="22">
        <v>176</v>
      </c>
      <c r="M50" s="70">
        <v>3055</v>
      </c>
      <c r="N50" s="46">
        <f t="shared" si="5"/>
        <v>17.776361898693853</v>
      </c>
      <c r="O50" s="22">
        <v>1116</v>
      </c>
      <c r="P50" s="70">
        <v>6278</v>
      </c>
      <c r="Q50" s="46">
        <f t="shared" ref="Q50:Q54" si="9">R50/S50*100</f>
        <v>11.944343757710152</v>
      </c>
      <c r="R50" s="47">
        <f t="shared" ref="R50:S53" si="10">L50+I50+F50+C50+O50</f>
        <v>2119.6432432432434</v>
      </c>
      <c r="S50" s="50">
        <f t="shared" si="10"/>
        <v>17746</v>
      </c>
    </row>
    <row r="51" spans="1:19">
      <c r="A51" s="72" t="s">
        <v>50</v>
      </c>
      <c r="B51" s="69">
        <f t="shared" si="6"/>
        <v>6.7243920305144798</v>
      </c>
      <c r="C51" s="22">
        <v>622.745945945946</v>
      </c>
      <c r="D51" s="70">
        <v>9261</v>
      </c>
      <c r="E51" s="46">
        <f t="shared" si="7"/>
        <v>14.565963707699852</v>
      </c>
      <c r="F51" s="22">
        <v>297</v>
      </c>
      <c r="G51" s="70">
        <v>2039</v>
      </c>
      <c r="H51" s="46">
        <f t="shared" ref="H51:H52" si="11">I51/J51*100</f>
        <v>7.5207138304652643</v>
      </c>
      <c r="I51" s="22">
        <v>118</v>
      </c>
      <c r="J51" s="70">
        <v>1569</v>
      </c>
      <c r="K51" s="46">
        <f t="shared" si="8"/>
        <v>3.4866739686016794</v>
      </c>
      <c r="L51" s="10">
        <v>191</v>
      </c>
      <c r="M51" s="70">
        <v>5478</v>
      </c>
      <c r="N51" s="46">
        <f t="shared" si="5"/>
        <v>19.717128131367616</v>
      </c>
      <c r="O51" s="22">
        <v>1645</v>
      </c>
      <c r="P51" s="70">
        <v>8343</v>
      </c>
      <c r="Q51" s="46">
        <f t="shared" si="9"/>
        <v>10.767126061993054</v>
      </c>
      <c r="R51" s="47">
        <f t="shared" si="10"/>
        <v>2873.745945945946</v>
      </c>
      <c r="S51" s="50">
        <f t="shared" si="10"/>
        <v>26690</v>
      </c>
    </row>
    <row r="52" spans="1:19">
      <c r="A52" s="36" t="s">
        <v>51</v>
      </c>
      <c r="B52" s="69">
        <f t="shared" si="6"/>
        <v>6.859795517329764</v>
      </c>
      <c r="C52" s="22">
        <v>650.99459459459467</v>
      </c>
      <c r="D52" s="70">
        <v>9490</v>
      </c>
      <c r="E52" s="46">
        <f t="shared" si="7"/>
        <v>11.795774647887324</v>
      </c>
      <c r="F52" s="22">
        <v>201</v>
      </c>
      <c r="G52" s="70">
        <v>1704</v>
      </c>
      <c r="H52" s="46">
        <f t="shared" si="11"/>
        <v>6.8441064638783269</v>
      </c>
      <c r="I52" s="22">
        <v>126</v>
      </c>
      <c r="J52" s="70">
        <v>1841</v>
      </c>
      <c r="K52" s="46">
        <f t="shared" si="8"/>
        <v>3.6337470768123761</v>
      </c>
      <c r="L52" s="10">
        <v>202</v>
      </c>
      <c r="M52" s="70">
        <v>5559</v>
      </c>
      <c r="N52" s="46">
        <f t="shared" si="5"/>
        <v>19.390480815930065</v>
      </c>
      <c r="O52" s="22">
        <v>1597</v>
      </c>
      <c r="P52" s="70">
        <v>8236</v>
      </c>
      <c r="Q52" s="46">
        <f t="shared" si="9"/>
        <v>10.350333934381641</v>
      </c>
      <c r="R52" s="47">
        <f t="shared" si="10"/>
        <v>2776.9945945945947</v>
      </c>
      <c r="S52" s="50">
        <f t="shared" si="10"/>
        <v>26830</v>
      </c>
    </row>
    <row r="53" spans="1:19" ht="15.75" thickBot="1">
      <c r="A53" s="41" t="s">
        <v>52</v>
      </c>
      <c r="B53" s="69">
        <f t="shared" si="6"/>
        <v>7.0720858095057553</v>
      </c>
      <c r="C53" s="22">
        <v>695.68108108108117</v>
      </c>
      <c r="D53" s="70">
        <v>9837</v>
      </c>
      <c r="E53" s="46">
        <f t="shared" si="7"/>
        <v>18.925518925518926</v>
      </c>
      <c r="F53" s="22">
        <v>155</v>
      </c>
      <c r="G53" s="70">
        <v>819</v>
      </c>
      <c r="H53" s="46"/>
      <c r="I53" s="22"/>
      <c r="J53" s="70"/>
      <c r="K53" s="46">
        <f t="shared" si="8"/>
        <v>3.4100596760443311</v>
      </c>
      <c r="L53" s="22">
        <v>80</v>
      </c>
      <c r="M53" s="70">
        <v>2346</v>
      </c>
      <c r="N53" s="73">
        <f t="shared" si="5"/>
        <v>23.259290901324221</v>
      </c>
      <c r="O53" s="22">
        <v>1089</v>
      </c>
      <c r="P53" s="74">
        <v>4682</v>
      </c>
      <c r="Q53" s="46">
        <f t="shared" si="9"/>
        <v>11.420951600775171</v>
      </c>
      <c r="R53" s="47">
        <f t="shared" si="10"/>
        <v>2019.6810810810812</v>
      </c>
      <c r="S53" s="50">
        <f t="shared" si="10"/>
        <v>17684</v>
      </c>
    </row>
    <row r="54" spans="1:19" ht="15.75" thickBot="1">
      <c r="A54" s="75" t="s">
        <v>42</v>
      </c>
      <c r="B54" s="52">
        <f>C54/D54*100</f>
        <v>7.4251373400826619</v>
      </c>
      <c r="C54" s="53">
        <f>SUM(C49:C53)</f>
        <v>2994.3351351351353</v>
      </c>
      <c r="D54" s="54">
        <f>SUM(D49:D53)</f>
        <v>40327</v>
      </c>
      <c r="E54" s="55">
        <f>F54/G54*100</f>
        <v>15.80070281124498</v>
      </c>
      <c r="F54" s="53">
        <f>SUM(F49:F53)</f>
        <v>1259</v>
      </c>
      <c r="G54" s="53">
        <f>SUM(G49:G53)</f>
        <v>7968</v>
      </c>
      <c r="H54" s="56">
        <f>I54/J54*100</f>
        <v>8.6950549450549453</v>
      </c>
      <c r="I54" s="53">
        <f>SUM(I49:I53)</f>
        <v>633</v>
      </c>
      <c r="J54" s="53">
        <f>SUM(J49:J53)</f>
        <v>7280</v>
      </c>
      <c r="K54" s="56">
        <f>L54/M54*100</f>
        <v>4.2127343442730414</v>
      </c>
      <c r="L54" s="53">
        <f>SUM(L49:L53)</f>
        <v>964</v>
      </c>
      <c r="M54" s="54">
        <f>SUM(M49:M53)</f>
        <v>22883</v>
      </c>
      <c r="N54" s="76">
        <f t="shared" si="5"/>
        <v>19.379199619432715</v>
      </c>
      <c r="O54" s="53">
        <f>SUM(O49:O53)</f>
        <v>6518</v>
      </c>
      <c r="P54" s="53">
        <f>SUM(P49:P53)</f>
        <v>33634</v>
      </c>
      <c r="Q54" s="56">
        <f t="shared" si="9"/>
        <v>11.034092651692479</v>
      </c>
      <c r="R54" s="53">
        <f>SUM(R49:R53)</f>
        <v>12368.335135135134</v>
      </c>
      <c r="S54" s="57">
        <f>SUM(S49:S53)</f>
        <v>112092</v>
      </c>
    </row>
    <row r="56" spans="1:19">
      <c r="A56" s="4" t="s">
        <v>14</v>
      </c>
    </row>
    <row r="57" spans="1:19">
      <c r="A57" s="4" t="s">
        <v>53</v>
      </c>
    </row>
    <row r="58" spans="1:19">
      <c r="A58" s="28" t="s">
        <v>109</v>
      </c>
    </row>
    <row r="59" spans="1:19">
      <c r="A59" s="4" t="s">
        <v>111</v>
      </c>
      <c r="L59" s="4"/>
    </row>
    <row r="60" spans="1:19" ht="15.75">
      <c r="L60" s="5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60"/>
  <sheetViews>
    <sheetView tabSelected="1" topLeftCell="A28" workbookViewId="0">
      <selection activeCell="J33" sqref="J33"/>
    </sheetView>
  </sheetViews>
  <sheetFormatPr defaultRowHeight="15"/>
  <cols>
    <col min="1" max="1" width="22.140625" customWidth="1"/>
  </cols>
  <sheetData>
    <row r="1" spans="1:7" ht="15.75">
      <c r="A1" s="1" t="s">
        <v>117</v>
      </c>
      <c r="B1" s="2"/>
      <c r="C1" s="2"/>
      <c r="D1" s="3"/>
      <c r="E1" s="4"/>
      <c r="F1" s="4"/>
      <c r="G1" s="4"/>
    </row>
    <row r="2" spans="1:7" ht="15.75">
      <c r="A2" s="5" t="s">
        <v>1</v>
      </c>
      <c r="B2" s="6"/>
      <c r="C2" s="6"/>
      <c r="D2" s="7"/>
      <c r="E2" s="4"/>
      <c r="F2" s="4"/>
      <c r="G2" s="4"/>
    </row>
    <row r="3" spans="1:7">
      <c r="A3" s="8" t="s">
        <v>2</v>
      </c>
      <c r="B3" s="9"/>
      <c r="C3" s="10"/>
      <c r="D3" s="11"/>
      <c r="E3" s="4"/>
      <c r="F3" s="4"/>
      <c r="G3" s="4"/>
    </row>
    <row r="4" spans="1:7">
      <c r="A4" s="12"/>
      <c r="B4" s="10">
        <v>2009</v>
      </c>
      <c r="C4" s="10">
        <v>2010</v>
      </c>
      <c r="D4" s="13" t="s">
        <v>3</v>
      </c>
      <c r="E4" s="4"/>
      <c r="F4" s="4"/>
      <c r="G4" s="4"/>
    </row>
    <row r="5" spans="1:7">
      <c r="A5" s="12" t="s">
        <v>4</v>
      </c>
      <c r="B5" s="14">
        <f>B16/B27*100</f>
        <v>8.7612003982363831</v>
      </c>
      <c r="C5" s="14">
        <f>C16/C27*100</f>
        <v>8.9148351648351642</v>
      </c>
      <c r="D5" s="15">
        <f t="shared" ref="D5:D12" si="0">C5-B5</f>
        <v>0.15363476659878117</v>
      </c>
      <c r="E5" s="4"/>
      <c r="F5" s="4"/>
      <c r="G5" s="4"/>
    </row>
    <row r="6" spans="1:7">
      <c r="A6" s="12" t="s">
        <v>5</v>
      </c>
      <c r="B6" s="14">
        <f>B17/B28*100</f>
        <v>5.8713503649635035</v>
      </c>
      <c r="C6" s="14">
        <f t="shared" ref="C6:C10" si="1">C17/C28*100</f>
        <v>4.2127343442730414</v>
      </c>
      <c r="D6" s="15">
        <f t="shared" si="0"/>
        <v>-1.6586160206904621</v>
      </c>
      <c r="E6" s="4"/>
      <c r="F6" s="4"/>
      <c r="G6" s="4"/>
    </row>
    <row r="7" spans="1:7">
      <c r="A7" s="12" t="s">
        <v>6</v>
      </c>
      <c r="B7" s="14">
        <f>B18/B29*100</f>
        <v>19.913577255472095</v>
      </c>
      <c r="C7" s="14">
        <f t="shared" si="1"/>
        <v>19.640381635815054</v>
      </c>
      <c r="D7" s="15">
        <f t="shared" si="0"/>
        <v>-0.27319561965704153</v>
      </c>
      <c r="E7" s="4"/>
      <c r="F7" s="4"/>
      <c r="G7" s="4"/>
    </row>
    <row r="8" spans="1:7">
      <c r="A8" s="12" t="s">
        <v>7</v>
      </c>
      <c r="B8" s="14">
        <f>B19/B30*100</f>
        <v>10.835470507003354</v>
      </c>
      <c r="C8" s="14">
        <f t="shared" si="1"/>
        <v>7.4243062960299548</v>
      </c>
      <c r="D8" s="15">
        <f t="shared" si="0"/>
        <v>-3.4111642109733991</v>
      </c>
      <c r="E8" s="4"/>
      <c r="F8" s="4"/>
      <c r="G8" s="4"/>
    </row>
    <row r="9" spans="1:7">
      <c r="A9" s="12" t="s">
        <v>8</v>
      </c>
      <c r="B9" s="14">
        <f>B20/B31*100</f>
        <v>24.177926581370322</v>
      </c>
      <c r="C9" s="14">
        <f t="shared" si="1"/>
        <v>25.788125208867108</v>
      </c>
      <c r="D9" s="15">
        <f t="shared" si="0"/>
        <v>1.6101986274967857</v>
      </c>
      <c r="E9" s="4"/>
      <c r="F9" s="4"/>
      <c r="G9" s="4"/>
    </row>
    <row r="10" spans="1:7">
      <c r="A10" s="12" t="s">
        <v>9</v>
      </c>
      <c r="B10" s="14">
        <f>B21/B32*100</f>
        <v>16.309838826076497</v>
      </c>
      <c r="C10" s="14">
        <f t="shared" si="1"/>
        <v>16.315261044176708</v>
      </c>
      <c r="D10" s="15">
        <f t="shared" si="0"/>
        <v>5.4222181002110403E-3</v>
      </c>
      <c r="E10" s="4"/>
      <c r="F10" s="4"/>
      <c r="G10" s="4"/>
    </row>
    <row r="11" spans="1:7">
      <c r="A11" s="12" t="s">
        <v>10</v>
      </c>
      <c r="B11" s="14">
        <f>B5</f>
        <v>8.7612003982363831</v>
      </c>
      <c r="C11" s="14">
        <f>C5</f>
        <v>8.9148351648351642</v>
      </c>
      <c r="D11" s="15">
        <f t="shared" si="0"/>
        <v>0.15363476659878117</v>
      </c>
      <c r="E11" s="4"/>
      <c r="F11" s="4"/>
      <c r="G11" s="4"/>
    </row>
    <row r="12" spans="1:7">
      <c r="A12" s="8" t="s">
        <v>11</v>
      </c>
      <c r="B12" s="16">
        <f t="shared" ref="B12" si="2">B23/B34*100</f>
        <v>13.068378563456138</v>
      </c>
      <c r="C12" s="17">
        <f>C23/C34*100</f>
        <v>11.586366429719188</v>
      </c>
      <c r="D12" s="18">
        <f t="shared" si="0"/>
        <v>-1.4820121337369496</v>
      </c>
      <c r="E12" s="4"/>
      <c r="F12" s="4"/>
      <c r="G12" s="4"/>
    </row>
    <row r="13" spans="1:7">
      <c r="A13" s="19"/>
      <c r="B13" s="6"/>
      <c r="C13" s="6"/>
      <c r="D13" s="7"/>
      <c r="E13" s="4"/>
      <c r="F13" s="4"/>
      <c r="G13" s="4"/>
    </row>
    <row r="14" spans="1:7">
      <c r="A14" s="8" t="s">
        <v>12</v>
      </c>
      <c r="B14" s="10"/>
      <c r="C14" s="10"/>
      <c r="D14" s="11"/>
      <c r="E14" s="4"/>
      <c r="F14" s="4"/>
      <c r="G14" s="4"/>
    </row>
    <row r="15" spans="1:7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  <c r="G15" s="4"/>
    </row>
    <row r="16" spans="1:7">
      <c r="A16" s="12" t="s">
        <v>4</v>
      </c>
      <c r="B16" s="20">
        <v>616</v>
      </c>
      <c r="C16" s="20">
        <v>649</v>
      </c>
      <c r="D16" s="21">
        <f>C16-B16</f>
        <v>33</v>
      </c>
      <c r="E16" s="4"/>
      <c r="F16" s="4"/>
      <c r="G16" s="4"/>
    </row>
    <row r="17" spans="1:7">
      <c r="A17" s="12" t="s">
        <v>5</v>
      </c>
      <c r="B17" s="20">
        <v>1287</v>
      </c>
      <c r="C17" s="20">
        <v>964</v>
      </c>
      <c r="D17" s="21">
        <f t="shared" ref="D17:D23" si="3">C17-B17</f>
        <v>-323</v>
      </c>
      <c r="E17" s="4"/>
      <c r="F17" s="4"/>
      <c r="G17" s="4"/>
    </row>
    <row r="18" spans="1:7">
      <c r="A18" s="12" t="s">
        <v>6</v>
      </c>
      <c r="B18" s="20">
        <v>4931</v>
      </c>
      <c r="C18" s="20">
        <v>4817</v>
      </c>
      <c r="D18" s="21">
        <f t="shared" si="3"/>
        <v>-114</v>
      </c>
      <c r="E18" s="4"/>
      <c r="F18" s="4"/>
      <c r="G18" s="20"/>
    </row>
    <row r="19" spans="1:7">
      <c r="A19" s="12" t="s">
        <v>7</v>
      </c>
      <c r="B19" s="20">
        <v>4394</v>
      </c>
      <c r="C19" s="20">
        <v>2994</v>
      </c>
      <c r="D19" s="21">
        <f t="shared" si="3"/>
        <v>-1400</v>
      </c>
      <c r="E19" s="4"/>
      <c r="F19" s="4"/>
      <c r="G19" s="20"/>
    </row>
    <row r="20" spans="1:7">
      <c r="A20" s="12" t="s">
        <v>8</v>
      </c>
      <c r="B20" s="20">
        <v>2022</v>
      </c>
      <c r="C20" s="20">
        <v>2315</v>
      </c>
      <c r="D20" s="21">
        <f t="shared" si="3"/>
        <v>293</v>
      </c>
      <c r="E20" s="20"/>
      <c r="F20" s="20"/>
      <c r="G20" s="4"/>
    </row>
    <row r="21" spans="1:7">
      <c r="A21" s="12" t="s">
        <v>9</v>
      </c>
      <c r="B21" s="22">
        <v>1356</v>
      </c>
      <c r="C21" s="22">
        <v>1300</v>
      </c>
      <c r="D21" s="21">
        <f t="shared" si="3"/>
        <v>-56</v>
      </c>
      <c r="E21" s="4"/>
      <c r="F21" s="20"/>
      <c r="G21" s="4"/>
    </row>
    <row r="22" spans="1:7">
      <c r="A22" s="12" t="s">
        <v>10</v>
      </c>
      <c r="B22" s="23">
        <f>B33*B11/100</f>
        <v>219.03000995590958</v>
      </c>
      <c r="C22" s="23">
        <f>C11/100*C33</f>
        <v>222.8708791208791</v>
      </c>
      <c r="D22" s="21">
        <f t="shared" si="3"/>
        <v>3.8408691649695186</v>
      </c>
      <c r="E22" s="4"/>
      <c r="F22" s="4"/>
      <c r="G22" s="4"/>
    </row>
    <row r="23" spans="1:7">
      <c r="A23" s="8" t="s">
        <v>11</v>
      </c>
      <c r="B23" s="24">
        <f>SUM(B16:B22)</f>
        <v>14825.03000995591</v>
      </c>
      <c r="C23" s="24">
        <f>SUM(C16:C22)</f>
        <v>13261.870879120879</v>
      </c>
      <c r="D23" s="25">
        <f t="shared" si="3"/>
        <v>-1563.1591308350307</v>
      </c>
      <c r="E23" s="4"/>
      <c r="F23" s="4"/>
      <c r="G23" s="20"/>
    </row>
    <row r="24" spans="1:7">
      <c r="A24" s="19"/>
      <c r="B24" s="6"/>
      <c r="C24" s="6"/>
      <c r="D24" s="7"/>
      <c r="E24" s="4"/>
      <c r="F24" s="4"/>
      <c r="G24" s="4"/>
    </row>
    <row r="25" spans="1:7">
      <c r="A25" s="8" t="s">
        <v>13</v>
      </c>
      <c r="B25" s="10"/>
      <c r="C25" s="10"/>
      <c r="D25" s="11"/>
      <c r="E25" s="4"/>
      <c r="F25" s="4"/>
      <c r="G25" s="4"/>
    </row>
    <row r="26" spans="1:7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  <c r="G26" s="4"/>
    </row>
    <row r="27" spans="1:7">
      <c r="A27" s="12" t="s">
        <v>4</v>
      </c>
      <c r="B27" s="20">
        <v>7031</v>
      </c>
      <c r="C27" s="20">
        <v>7280</v>
      </c>
      <c r="D27" s="21">
        <f t="shared" ref="D27:D34" si="4">C27-B27</f>
        <v>249</v>
      </c>
      <c r="E27" s="4"/>
      <c r="F27" s="4"/>
      <c r="G27" s="20"/>
    </row>
    <row r="28" spans="1:7">
      <c r="A28" s="12" t="s">
        <v>5</v>
      </c>
      <c r="B28" s="20">
        <v>21920</v>
      </c>
      <c r="C28" s="20">
        <v>22883</v>
      </c>
      <c r="D28" s="21">
        <f t="shared" si="4"/>
        <v>963</v>
      </c>
      <c r="E28" s="4"/>
      <c r="F28" s="4"/>
      <c r="G28" s="20"/>
    </row>
    <row r="29" spans="1:7">
      <c r="A29" s="12" t="s">
        <v>6</v>
      </c>
      <c r="B29" s="20">
        <v>24762</v>
      </c>
      <c r="C29" s="20">
        <v>24526</v>
      </c>
      <c r="D29" s="21">
        <f t="shared" si="4"/>
        <v>-236</v>
      </c>
      <c r="E29" s="4"/>
      <c r="F29" s="4"/>
      <c r="G29" s="20"/>
    </row>
    <row r="30" spans="1:7">
      <c r="A30" s="12" t="s">
        <v>7</v>
      </c>
      <c r="B30" s="20">
        <v>40552</v>
      </c>
      <c r="C30" s="20">
        <v>40327</v>
      </c>
      <c r="D30" s="21">
        <f t="shared" si="4"/>
        <v>-225</v>
      </c>
      <c r="E30" s="4"/>
      <c r="F30" s="4"/>
      <c r="G30" s="20"/>
    </row>
    <row r="31" spans="1:7">
      <c r="A31" s="12" t="s">
        <v>8</v>
      </c>
      <c r="B31" s="20">
        <v>8363</v>
      </c>
      <c r="C31" s="20">
        <v>8977</v>
      </c>
      <c r="D31" s="21">
        <f t="shared" si="4"/>
        <v>614</v>
      </c>
      <c r="E31" s="20"/>
      <c r="F31" s="20"/>
      <c r="G31" s="20"/>
    </row>
    <row r="32" spans="1:7">
      <c r="A32" s="12" t="s">
        <v>9</v>
      </c>
      <c r="B32" s="20">
        <v>8314</v>
      </c>
      <c r="C32" s="20">
        <v>7968</v>
      </c>
      <c r="D32" s="21">
        <f t="shared" si="4"/>
        <v>-346</v>
      </c>
      <c r="E32" s="4"/>
      <c r="F32" s="4"/>
      <c r="G32" s="20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  <c r="G33" s="20"/>
    </row>
    <row r="34" spans="1:21">
      <c r="A34" s="8" t="s">
        <v>11</v>
      </c>
      <c r="B34" s="24">
        <f>SUM(B27:B33)</f>
        <v>113442</v>
      </c>
      <c r="C34" s="24">
        <f>SUM(C27:C33)</f>
        <v>114461</v>
      </c>
      <c r="D34" s="25">
        <f t="shared" si="4"/>
        <v>1019</v>
      </c>
      <c r="E34" s="4"/>
      <c r="F34" s="4"/>
      <c r="G34" s="20"/>
    </row>
    <row r="35" spans="1:21">
      <c r="A35" s="19"/>
      <c r="B35" s="26"/>
      <c r="C35" s="26"/>
      <c r="D35" s="27"/>
      <c r="E35" s="4"/>
      <c r="F35" s="4"/>
      <c r="G35" s="4"/>
    </row>
    <row r="36" spans="1:21">
      <c r="A36" s="28" t="s">
        <v>14</v>
      </c>
      <c r="B36" s="4"/>
      <c r="C36" s="4"/>
      <c r="D36" s="4"/>
      <c r="E36" s="4"/>
      <c r="F36" s="4"/>
      <c r="G36" s="4"/>
    </row>
    <row r="37" spans="1:21">
      <c r="A37" s="28" t="s">
        <v>15</v>
      </c>
      <c r="B37" s="4"/>
      <c r="C37" s="4"/>
      <c r="D37" s="4"/>
      <c r="E37" s="4"/>
      <c r="F37" s="4"/>
      <c r="G37" s="4"/>
    </row>
    <row r="38" spans="1:21">
      <c r="A38" s="28" t="s">
        <v>118</v>
      </c>
      <c r="B38" s="4"/>
      <c r="C38" s="4"/>
      <c r="D38" s="4"/>
      <c r="E38" s="4"/>
      <c r="F38" s="4"/>
      <c r="G38" s="4"/>
    </row>
    <row r="39" spans="1:21">
      <c r="A39" s="28" t="s">
        <v>111</v>
      </c>
      <c r="B39" s="4"/>
      <c r="C39" s="4"/>
      <c r="D39" s="4"/>
      <c r="E39" s="4"/>
      <c r="F39" s="4"/>
      <c r="G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119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51</v>
      </c>
      <c r="C46" s="31"/>
      <c r="D46" s="32"/>
      <c r="E46" s="33" t="str">
        <f>B46</f>
        <v>UGE 51</v>
      </c>
      <c r="F46" s="31"/>
      <c r="G46" s="32"/>
      <c r="H46" s="31" t="str">
        <f>B46</f>
        <v>UGE 51</v>
      </c>
      <c r="I46" s="31"/>
      <c r="J46" s="32"/>
      <c r="K46" s="31" t="str">
        <f>B46</f>
        <v>UGE 51</v>
      </c>
      <c r="L46" s="31"/>
      <c r="M46" s="32"/>
      <c r="N46" s="31" t="str">
        <f>E46</f>
        <v>UGE 51</v>
      </c>
      <c r="O46" s="31"/>
      <c r="P46" s="32"/>
      <c r="Q46" s="31" t="str">
        <f>B46</f>
        <v>UGE 51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9.3853364441599716</v>
      </c>
      <c r="C49" s="22">
        <v>614.27027027027009</v>
      </c>
      <c r="D49" s="70">
        <v>6545</v>
      </c>
      <c r="E49" s="46">
        <f>F49/G49*100</f>
        <v>17.310746426680783</v>
      </c>
      <c r="F49" s="22">
        <v>327</v>
      </c>
      <c r="G49" s="70">
        <v>1889</v>
      </c>
      <c r="H49" s="46">
        <f>I49/J49*100</f>
        <v>11.900369003690036</v>
      </c>
      <c r="I49" s="22">
        <v>258</v>
      </c>
      <c r="J49" s="70">
        <v>2168</v>
      </c>
      <c r="K49" s="46">
        <f>L49/M49*100</f>
        <v>4.8875096974398753</v>
      </c>
      <c r="L49" s="22">
        <v>315</v>
      </c>
      <c r="M49" s="71">
        <v>6445</v>
      </c>
      <c r="N49" s="46">
        <f t="shared" ref="N49:N54" si="5">O49/P49*100</f>
        <v>18.945280211605223</v>
      </c>
      <c r="O49" s="22">
        <v>1146</v>
      </c>
      <c r="P49" s="71">
        <v>6049</v>
      </c>
      <c r="Q49" s="46">
        <f>R49/S49*100</f>
        <v>11.51831602991977</v>
      </c>
      <c r="R49" s="47">
        <f>L49+I49+F49+C49+O49</f>
        <v>2660.27027027027</v>
      </c>
      <c r="S49" s="50">
        <f>M49+J49+G49+D49+P49</f>
        <v>23096</v>
      </c>
    </row>
    <row r="50" spans="1:19">
      <c r="A50" s="36" t="s">
        <v>49</v>
      </c>
      <c r="B50" s="69">
        <f t="shared" ref="B50:B53" si="6">C50/D50*100</f>
        <v>7.9061078791537023</v>
      </c>
      <c r="C50" s="22">
        <v>410.64324324324332</v>
      </c>
      <c r="D50" s="70">
        <v>5194</v>
      </c>
      <c r="E50" s="46">
        <f t="shared" ref="E50:E53" si="7">F50/G50*100</f>
        <v>19.380355965721819</v>
      </c>
      <c r="F50" s="22">
        <v>294</v>
      </c>
      <c r="G50" s="70">
        <v>1517</v>
      </c>
      <c r="H50" s="46">
        <f>I50/J50*100</f>
        <v>8.2843713278495894</v>
      </c>
      <c r="I50" s="22">
        <v>141</v>
      </c>
      <c r="J50" s="70">
        <v>1702</v>
      </c>
      <c r="K50" s="46">
        <f t="shared" ref="K50:K53" si="8">L50/M50*100</f>
        <v>5.7610474631751227</v>
      </c>
      <c r="L50" s="22">
        <v>176</v>
      </c>
      <c r="M50" s="70">
        <v>3055</v>
      </c>
      <c r="N50" s="46">
        <f t="shared" si="5"/>
        <v>19.545745361484325</v>
      </c>
      <c r="O50" s="22">
        <v>1222</v>
      </c>
      <c r="P50" s="70">
        <v>6252</v>
      </c>
      <c r="Q50" s="46">
        <f t="shared" ref="Q50:Q54" si="9">R50/S50*100</f>
        <v>12.661643584894151</v>
      </c>
      <c r="R50" s="47">
        <f t="shared" ref="R50:S53" si="10">L50+I50+F50+C50+O50</f>
        <v>2243.6432432432434</v>
      </c>
      <c r="S50" s="50">
        <f t="shared" si="10"/>
        <v>17720</v>
      </c>
    </row>
    <row r="51" spans="1:19">
      <c r="A51" s="72" t="s">
        <v>50</v>
      </c>
      <c r="B51" s="69">
        <f t="shared" si="6"/>
        <v>6.7243920305144798</v>
      </c>
      <c r="C51" s="22">
        <v>622.745945945946</v>
      </c>
      <c r="D51" s="70">
        <v>9261</v>
      </c>
      <c r="E51" s="46">
        <f t="shared" si="7"/>
        <v>14.958312898479647</v>
      </c>
      <c r="F51" s="22">
        <v>305</v>
      </c>
      <c r="G51" s="70">
        <v>2039</v>
      </c>
      <c r="H51" s="46">
        <f t="shared" ref="H51:H52" si="11">I51/J51*100</f>
        <v>7.7119184193753982</v>
      </c>
      <c r="I51" s="22">
        <v>121</v>
      </c>
      <c r="J51" s="70">
        <v>1569</v>
      </c>
      <c r="K51" s="46">
        <f t="shared" si="8"/>
        <v>3.4866739686016794</v>
      </c>
      <c r="L51" s="10">
        <v>191</v>
      </c>
      <c r="M51" s="70">
        <v>5478</v>
      </c>
      <c r="N51" s="46">
        <f t="shared" si="5"/>
        <v>22.021660649819495</v>
      </c>
      <c r="O51" s="22">
        <v>1830</v>
      </c>
      <c r="P51" s="70">
        <v>8310</v>
      </c>
      <c r="Q51" s="46">
        <f t="shared" si="9"/>
        <v>11.515721746430378</v>
      </c>
      <c r="R51" s="47">
        <f t="shared" si="10"/>
        <v>3069.745945945946</v>
      </c>
      <c r="S51" s="50">
        <f t="shared" si="10"/>
        <v>26657</v>
      </c>
    </row>
    <row r="52" spans="1:19">
      <c r="A52" s="36" t="s">
        <v>51</v>
      </c>
      <c r="B52" s="69">
        <f t="shared" si="6"/>
        <v>6.859795517329764</v>
      </c>
      <c r="C52" s="22">
        <v>650.99459459459467</v>
      </c>
      <c r="D52" s="70">
        <v>9490</v>
      </c>
      <c r="E52" s="46">
        <f t="shared" si="7"/>
        <v>12.323943661971832</v>
      </c>
      <c r="F52" s="22">
        <v>210</v>
      </c>
      <c r="G52" s="70">
        <v>1704</v>
      </c>
      <c r="H52" s="46">
        <f t="shared" si="11"/>
        <v>7.0070613796849539</v>
      </c>
      <c r="I52" s="22">
        <v>129</v>
      </c>
      <c r="J52" s="70">
        <v>1841</v>
      </c>
      <c r="K52" s="46">
        <f t="shared" si="8"/>
        <v>3.6337470768123761</v>
      </c>
      <c r="L52" s="10">
        <v>202</v>
      </c>
      <c r="M52" s="70">
        <v>5559</v>
      </c>
      <c r="N52" s="46">
        <f t="shared" si="5"/>
        <v>21.160866390849357</v>
      </c>
      <c r="O52" s="22">
        <v>1739</v>
      </c>
      <c r="P52" s="70">
        <v>8218</v>
      </c>
      <c r="Q52" s="46">
        <f t="shared" si="9"/>
        <v>10.931652225102919</v>
      </c>
      <c r="R52" s="47">
        <f t="shared" si="10"/>
        <v>2930.9945945945947</v>
      </c>
      <c r="S52" s="50">
        <f t="shared" si="10"/>
        <v>26812</v>
      </c>
    </row>
    <row r="53" spans="1:19" ht="15.75" thickBot="1">
      <c r="A53" s="41" t="s">
        <v>52</v>
      </c>
      <c r="B53" s="69">
        <f t="shared" si="6"/>
        <v>7.0720858095057553</v>
      </c>
      <c r="C53" s="22">
        <v>695.68108108108117</v>
      </c>
      <c r="D53" s="70">
        <v>9837</v>
      </c>
      <c r="E53" s="46">
        <f t="shared" si="7"/>
        <v>20.024420024420024</v>
      </c>
      <c r="F53" s="22">
        <v>164</v>
      </c>
      <c r="G53" s="70">
        <v>819</v>
      </c>
      <c r="H53" s="46"/>
      <c r="I53" s="22"/>
      <c r="J53" s="70"/>
      <c r="K53" s="46">
        <f t="shared" si="8"/>
        <v>3.4100596760443311</v>
      </c>
      <c r="L53" s="22">
        <v>80</v>
      </c>
      <c r="M53" s="70">
        <v>2346</v>
      </c>
      <c r="N53" s="73">
        <f t="shared" si="5"/>
        <v>25.566966195977749</v>
      </c>
      <c r="O53" s="22">
        <v>1195</v>
      </c>
      <c r="P53" s="74">
        <v>4674</v>
      </c>
      <c r="Q53" s="46">
        <f t="shared" si="9"/>
        <v>12.076720304826212</v>
      </c>
      <c r="R53" s="47">
        <f t="shared" si="10"/>
        <v>2134.6810810810812</v>
      </c>
      <c r="S53" s="50">
        <f t="shared" si="10"/>
        <v>17676</v>
      </c>
    </row>
    <row r="54" spans="1:19" ht="15.75" thickBot="1">
      <c r="A54" s="75" t="s">
        <v>42</v>
      </c>
      <c r="B54" s="52">
        <f>C54/D54*100</f>
        <v>7.4251373400826619</v>
      </c>
      <c r="C54" s="53">
        <f>SUM(C49:C53)</f>
        <v>2994.3351351351353</v>
      </c>
      <c r="D54" s="54">
        <f>SUM(D49:D53)</f>
        <v>40327</v>
      </c>
      <c r="E54" s="55">
        <f>F54/G54*100</f>
        <v>16.315261044176708</v>
      </c>
      <c r="F54" s="53">
        <f>SUM(F49:F53)</f>
        <v>1300</v>
      </c>
      <c r="G54" s="53">
        <f>SUM(G49:G53)</f>
        <v>7968</v>
      </c>
      <c r="H54" s="56">
        <f>I54/J54*100</f>
        <v>8.9148351648351642</v>
      </c>
      <c r="I54" s="53">
        <f>SUM(I49:I53)</f>
        <v>649</v>
      </c>
      <c r="J54" s="53">
        <f>SUM(J49:J53)</f>
        <v>7280</v>
      </c>
      <c r="K54" s="56">
        <f>L54/M54*100</f>
        <v>4.2127343442730414</v>
      </c>
      <c r="L54" s="53">
        <f>SUM(L49:L53)</f>
        <v>964</v>
      </c>
      <c r="M54" s="54">
        <f>SUM(M49:M53)</f>
        <v>22883</v>
      </c>
      <c r="N54" s="76">
        <f t="shared" si="5"/>
        <v>21.287645882458285</v>
      </c>
      <c r="O54" s="53">
        <f>SUM(O49:O53)</f>
        <v>7132</v>
      </c>
      <c r="P54" s="53">
        <f>SUM(P49:P53)</f>
        <v>33503</v>
      </c>
      <c r="Q54" s="56">
        <f t="shared" si="9"/>
        <v>11.646318928140275</v>
      </c>
      <c r="R54" s="53">
        <f>SUM(R49:R53)</f>
        <v>13039.335135135134</v>
      </c>
      <c r="S54" s="57">
        <f>SUM(S49:S53)</f>
        <v>111961</v>
      </c>
    </row>
    <row r="56" spans="1:19">
      <c r="A56" s="4" t="s">
        <v>14</v>
      </c>
    </row>
    <row r="57" spans="1:19">
      <c r="A57" s="4" t="s">
        <v>53</v>
      </c>
    </row>
    <row r="58" spans="1:19">
      <c r="A58" s="28" t="s">
        <v>109</v>
      </c>
    </row>
    <row r="59" spans="1:19">
      <c r="A59" s="28" t="s">
        <v>118</v>
      </c>
      <c r="L59" s="4"/>
    </row>
    <row r="60" spans="1:19" ht="15.75">
      <c r="A60" s="28" t="s">
        <v>111</v>
      </c>
      <c r="L60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topLeftCell="A4" workbookViewId="0">
      <selection activeCell="J33" sqref="J33"/>
    </sheetView>
  </sheetViews>
  <sheetFormatPr defaultRowHeight="15"/>
  <sheetData>
    <row r="1" spans="1:6" ht="15.75">
      <c r="A1" s="1" t="s">
        <v>56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4.7612177175010828</v>
      </c>
      <c r="C5" s="14">
        <f>C16/C27*100</f>
        <v>12.420246703530413</v>
      </c>
      <c r="D5" s="15">
        <f t="shared" ref="D5:D12" si="1">C5-B5</f>
        <v>7.6590289860293304</v>
      </c>
      <c r="E5" s="4"/>
      <c r="F5" s="4"/>
    </row>
    <row r="6" spans="1:6">
      <c r="A6" s="12" t="s">
        <v>5</v>
      </c>
      <c r="B6" s="14">
        <f t="shared" si="0"/>
        <v>1.4772675138780567</v>
      </c>
      <c r="C6" s="14">
        <f t="shared" si="0"/>
        <v>6.8635968722849698</v>
      </c>
      <c r="D6" s="15">
        <f t="shared" si="1"/>
        <v>5.386329358406913</v>
      </c>
      <c r="E6" s="4"/>
      <c r="F6" s="4"/>
    </row>
    <row r="7" spans="1:6">
      <c r="A7" s="12" t="s">
        <v>6</v>
      </c>
      <c r="B7" s="14">
        <f t="shared" si="0"/>
        <v>16.081791626095423</v>
      </c>
      <c r="C7" s="14">
        <f t="shared" si="0"/>
        <v>35.409194652755133</v>
      </c>
      <c r="D7" s="15">
        <f t="shared" si="1"/>
        <v>19.327403026659709</v>
      </c>
      <c r="E7" s="4"/>
      <c r="F7" s="4"/>
    </row>
    <row r="8" spans="1:6">
      <c r="A8" s="12" t="s">
        <v>7</v>
      </c>
      <c r="B8" s="14">
        <f t="shared" si="0"/>
        <v>9.6100278551532039</v>
      </c>
      <c r="C8" s="14">
        <f t="shared" si="0"/>
        <v>16.464897110058399</v>
      </c>
      <c r="D8" s="15">
        <f t="shared" si="1"/>
        <v>6.8548692549051946</v>
      </c>
      <c r="E8" s="4"/>
      <c r="F8" s="4"/>
    </row>
    <row r="9" spans="1:6">
      <c r="A9" s="12" t="s">
        <v>8</v>
      </c>
      <c r="B9" s="14">
        <f t="shared" si="0"/>
        <v>22.95162882527147</v>
      </c>
      <c r="C9" s="14">
        <f t="shared" si="0"/>
        <v>38.878548161935782</v>
      </c>
      <c r="D9" s="15">
        <f t="shared" si="1"/>
        <v>15.926919336664312</v>
      </c>
      <c r="E9" s="4"/>
      <c r="F9" s="4"/>
    </row>
    <row r="10" spans="1:6">
      <c r="A10" s="12" t="s">
        <v>9</v>
      </c>
      <c r="B10" s="14">
        <f t="shared" si="0"/>
        <v>12.587661951741353</v>
      </c>
      <c r="C10" s="14">
        <f t="shared" si="0"/>
        <v>21.507177033492823</v>
      </c>
      <c r="D10" s="15">
        <f t="shared" si="1"/>
        <v>8.9195150817514701</v>
      </c>
      <c r="E10" s="4"/>
      <c r="F10" s="4"/>
    </row>
    <row r="11" spans="1:6">
      <c r="A11" s="12" t="s">
        <v>10</v>
      </c>
      <c r="B11" s="14">
        <v>4.8</v>
      </c>
      <c r="C11" s="14">
        <f>C5</f>
        <v>12.420246703530413</v>
      </c>
      <c r="D11" s="15">
        <f t="shared" si="1"/>
        <v>7.6202467035304133</v>
      </c>
      <c r="E11" s="4"/>
      <c r="F11" s="4"/>
    </row>
    <row r="12" spans="1:6">
      <c r="A12" s="8" t="s">
        <v>11</v>
      </c>
      <c r="B12" s="16">
        <f t="shared" ref="B12" si="2">B23/B34*100</f>
        <v>10.27428213863589</v>
      </c>
      <c r="C12" s="17">
        <f>C23/C34*100</f>
        <v>20.462992232661939</v>
      </c>
      <c r="D12" s="18">
        <f t="shared" si="1"/>
        <v>10.18871009402605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330</v>
      </c>
      <c r="C16" s="20">
        <v>876</v>
      </c>
      <c r="D16" s="21">
        <f>C16-B16</f>
        <v>546</v>
      </c>
      <c r="E16" s="4"/>
      <c r="F16" s="4"/>
    </row>
    <row r="17" spans="1:6">
      <c r="A17" s="12" t="s">
        <v>5</v>
      </c>
      <c r="B17" s="20">
        <v>322</v>
      </c>
      <c r="C17" s="20">
        <v>1501</v>
      </c>
      <c r="D17" s="21">
        <f t="shared" ref="D17:D23" si="3">C17-B17</f>
        <v>1179</v>
      </c>
      <c r="E17" s="4"/>
      <c r="F17" s="4"/>
    </row>
    <row r="18" spans="1:6">
      <c r="A18" s="12" t="s">
        <v>6</v>
      </c>
      <c r="B18" s="20">
        <v>4129</v>
      </c>
      <c r="C18" s="20">
        <v>8688</v>
      </c>
      <c r="D18" s="21">
        <f t="shared" si="3"/>
        <v>4559</v>
      </c>
      <c r="E18" s="4"/>
      <c r="F18" s="4"/>
    </row>
    <row r="19" spans="1:6">
      <c r="A19" s="12" t="s">
        <v>7</v>
      </c>
      <c r="B19" s="20">
        <v>4002</v>
      </c>
      <c r="C19" s="20">
        <v>6569</v>
      </c>
      <c r="D19" s="21">
        <f t="shared" si="3"/>
        <v>2567</v>
      </c>
      <c r="E19" s="4"/>
      <c r="F19" s="4"/>
    </row>
    <row r="20" spans="1:6">
      <c r="A20" s="12" t="s">
        <v>8</v>
      </c>
      <c r="B20" s="20">
        <v>1860</v>
      </c>
      <c r="C20" s="20">
        <v>3342</v>
      </c>
      <c r="D20" s="21">
        <f t="shared" si="3"/>
        <v>1482</v>
      </c>
      <c r="E20" s="20"/>
      <c r="F20" s="20"/>
    </row>
    <row r="21" spans="1:6">
      <c r="A21" s="12" t="s">
        <v>9</v>
      </c>
      <c r="B21" s="22">
        <v>1059</v>
      </c>
      <c r="C21" s="22">
        <v>1798</v>
      </c>
      <c r="D21" s="21">
        <f t="shared" si="3"/>
        <v>739</v>
      </c>
      <c r="E21" s="4"/>
      <c r="F21" s="20"/>
    </row>
    <row r="22" spans="1:6">
      <c r="A22" s="12" t="s">
        <v>10</v>
      </c>
      <c r="B22" s="23">
        <f>B33*B11/100</f>
        <v>120</v>
      </c>
      <c r="C22" s="23">
        <f>C11/100*C33</f>
        <v>310.50616758826033</v>
      </c>
      <c r="D22" s="21">
        <f t="shared" si="3"/>
        <v>190.50616758826033</v>
      </c>
      <c r="E22" s="4"/>
      <c r="F22" s="4"/>
    </row>
    <row r="23" spans="1:6">
      <c r="A23" s="8" t="s">
        <v>11</v>
      </c>
      <c r="B23" s="24">
        <f>SUM(B16:B22)</f>
        <v>11822</v>
      </c>
      <c r="C23" s="24">
        <f>SUM(C16:C22)</f>
        <v>23084.506167588261</v>
      </c>
      <c r="D23" s="25">
        <f t="shared" si="3"/>
        <v>11262.506167588261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6931</v>
      </c>
      <c r="C27" s="20">
        <v>7053</v>
      </c>
      <c r="D27" s="21">
        <f t="shared" ref="D27:D34" si="4">C27-B27</f>
        <v>122</v>
      </c>
      <c r="E27" s="4"/>
      <c r="F27" s="4"/>
    </row>
    <row r="28" spans="1:6">
      <c r="A28" s="12" t="s">
        <v>5</v>
      </c>
      <c r="B28" s="20">
        <v>21797</v>
      </c>
      <c r="C28" s="20">
        <v>21869</v>
      </c>
      <c r="D28" s="21">
        <f t="shared" si="4"/>
        <v>72</v>
      </c>
      <c r="E28" s="4"/>
      <c r="F28" s="4"/>
    </row>
    <row r="29" spans="1:6">
      <c r="A29" s="12" t="s">
        <v>6</v>
      </c>
      <c r="B29" s="20">
        <v>25675</v>
      </c>
      <c r="C29" s="20">
        <v>24536</v>
      </c>
      <c r="D29" s="21">
        <f t="shared" si="4"/>
        <v>-1139</v>
      </c>
      <c r="E29" s="4"/>
      <c r="F29" s="4"/>
    </row>
    <row r="30" spans="1:6">
      <c r="A30" s="12" t="s">
        <v>7</v>
      </c>
      <c r="B30" s="20">
        <v>41644</v>
      </c>
      <c r="C30" s="20">
        <v>39897</v>
      </c>
      <c r="D30" s="21">
        <f t="shared" si="4"/>
        <v>-1747</v>
      </c>
      <c r="E30" s="4"/>
      <c r="F30" s="4"/>
    </row>
    <row r="31" spans="1:6">
      <c r="A31" s="12" t="s">
        <v>8</v>
      </c>
      <c r="B31" s="20">
        <v>8104</v>
      </c>
      <c r="C31" s="20">
        <v>8596</v>
      </c>
      <c r="D31" s="21">
        <f t="shared" si="4"/>
        <v>492</v>
      </c>
      <c r="E31" s="20"/>
      <c r="F31" s="20"/>
    </row>
    <row r="32" spans="1:6">
      <c r="A32" s="12" t="s">
        <v>9</v>
      </c>
      <c r="B32" s="20">
        <v>8413</v>
      </c>
      <c r="C32" s="20">
        <v>8360</v>
      </c>
      <c r="D32" s="21">
        <f t="shared" si="4"/>
        <v>-53</v>
      </c>
      <c r="E32" s="4"/>
      <c r="F32" s="4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1">
      <c r="A34" s="8" t="s">
        <v>11</v>
      </c>
      <c r="B34" s="24">
        <f>SUM(B27:B33)</f>
        <v>115064</v>
      </c>
      <c r="C34" s="24">
        <f>SUM(C27:C33)</f>
        <v>112811</v>
      </c>
      <c r="D34" s="25">
        <f t="shared" si="4"/>
        <v>-2253</v>
      </c>
      <c r="E34" s="4"/>
      <c r="F34" s="4"/>
    </row>
    <row r="35" spans="1:21">
      <c r="A35" s="19"/>
      <c r="B35" s="26"/>
      <c r="C35" s="26"/>
      <c r="D35" s="27"/>
      <c r="E35" s="4"/>
      <c r="F35" s="4"/>
    </row>
    <row r="36" spans="1:21">
      <c r="A36" s="28" t="s">
        <v>14</v>
      </c>
      <c r="B36" s="4"/>
      <c r="C36" s="4"/>
      <c r="D36" s="4"/>
      <c r="E36" s="4"/>
      <c r="F36" s="4"/>
    </row>
    <row r="37" spans="1:21">
      <c r="A37" s="28" t="s">
        <v>15</v>
      </c>
      <c r="B37" s="4"/>
      <c r="C37" s="4"/>
      <c r="D37" s="4"/>
      <c r="E37" s="4"/>
      <c r="F37" s="4"/>
    </row>
    <row r="38" spans="1:21">
      <c r="A38" s="4" t="s">
        <v>57</v>
      </c>
      <c r="B38" s="4"/>
      <c r="C38" s="4"/>
      <c r="D38" s="4"/>
      <c r="E38" s="4"/>
      <c r="F38" s="4"/>
    </row>
    <row r="39" spans="1:21">
      <c r="A39" s="28" t="s">
        <v>58</v>
      </c>
      <c r="B39" s="4"/>
      <c r="C39" s="4"/>
      <c r="D39" s="4"/>
      <c r="E39" s="4"/>
      <c r="F39" s="4"/>
    </row>
    <row r="40" spans="1:21">
      <c r="A40" s="4"/>
      <c r="B40" s="4"/>
      <c r="C40" s="4"/>
      <c r="D40" s="4"/>
      <c r="E40" s="4"/>
      <c r="F40" s="4"/>
    </row>
    <row r="42" spans="1:21">
      <c r="A42" t="s">
        <v>19</v>
      </c>
    </row>
    <row r="43" spans="1:21">
      <c r="A43" s="4" t="s">
        <v>59</v>
      </c>
    </row>
    <row r="45" spans="1:21">
      <c r="A45" s="4" t="s">
        <v>60</v>
      </c>
      <c r="B45">
        <v>2010</v>
      </c>
      <c r="C45" s="4" t="s">
        <v>61</v>
      </c>
    </row>
    <row r="46" spans="1:21" ht="15.75" thickBot="1"/>
    <row r="47" spans="1:21">
      <c r="A47" s="29">
        <v>2010</v>
      </c>
      <c r="B47" s="30" t="str">
        <f>A45</f>
        <v>UGE 5</v>
      </c>
      <c r="C47" s="31"/>
      <c r="D47" s="32"/>
      <c r="E47" s="33" t="str">
        <f>B47</f>
        <v>UGE 5</v>
      </c>
      <c r="F47" s="31"/>
      <c r="G47" s="32"/>
      <c r="H47" s="31" t="str">
        <f>B47</f>
        <v>UGE 5</v>
      </c>
      <c r="I47" s="31"/>
      <c r="J47" s="32"/>
      <c r="K47" s="31" t="str">
        <f>B47</f>
        <v>UGE 5</v>
      </c>
      <c r="L47" s="31"/>
      <c r="M47" s="32"/>
      <c r="N47" s="31" t="str">
        <f>E47</f>
        <v>UGE 5</v>
      </c>
      <c r="O47" s="31"/>
      <c r="P47" s="32"/>
      <c r="Q47" s="31" t="str">
        <f>B47</f>
        <v>UGE 5</v>
      </c>
      <c r="R47" s="31"/>
      <c r="S47" s="34"/>
      <c r="T47" s="35"/>
      <c r="U47" s="35"/>
    </row>
    <row r="48" spans="1:21">
      <c r="A48" s="36"/>
      <c r="B48" s="37" t="s">
        <v>7</v>
      </c>
      <c r="C48" s="38"/>
      <c r="D48" s="38"/>
      <c r="E48" s="39" t="s">
        <v>9</v>
      </c>
      <c r="F48" s="38"/>
      <c r="G48" s="38"/>
      <c r="H48" s="39" t="s">
        <v>4</v>
      </c>
      <c r="I48" s="38"/>
      <c r="J48" s="38"/>
      <c r="K48" s="39" t="s">
        <v>23</v>
      </c>
      <c r="L48" s="38"/>
      <c r="M48" s="38"/>
      <c r="N48" s="39" t="s">
        <v>46</v>
      </c>
      <c r="O48" s="38"/>
      <c r="P48" s="67"/>
      <c r="Q48" s="38" t="s">
        <v>11</v>
      </c>
      <c r="R48" s="38"/>
      <c r="S48" s="40"/>
    </row>
    <row r="49" spans="1:19" ht="15.75" thickBot="1">
      <c r="A49" s="41"/>
      <c r="B49" s="42" t="s">
        <v>25</v>
      </c>
      <c r="C49" s="43" t="s">
        <v>26</v>
      </c>
      <c r="D49" s="44" t="s">
        <v>27</v>
      </c>
      <c r="E49" s="43" t="s">
        <v>25</v>
      </c>
      <c r="F49" s="43" t="s">
        <v>26</v>
      </c>
      <c r="G49" s="44" t="s">
        <v>27</v>
      </c>
      <c r="H49" s="43" t="s">
        <v>25</v>
      </c>
      <c r="I49" s="43" t="s">
        <v>26</v>
      </c>
      <c r="J49" s="44" t="s">
        <v>27</v>
      </c>
      <c r="K49" s="43" t="s">
        <v>25</v>
      </c>
      <c r="L49" s="43" t="s">
        <v>26</v>
      </c>
      <c r="M49" s="44" t="s">
        <v>27</v>
      </c>
      <c r="N49" s="43" t="s">
        <v>25</v>
      </c>
      <c r="O49" s="43" t="s">
        <v>26</v>
      </c>
      <c r="P49" s="44" t="s">
        <v>27</v>
      </c>
      <c r="Q49" s="43" t="s">
        <v>25</v>
      </c>
      <c r="R49" s="43" t="s">
        <v>26</v>
      </c>
      <c r="S49" s="45" t="s">
        <v>27</v>
      </c>
    </row>
    <row r="50" spans="1:19">
      <c r="A50" s="68" t="s">
        <v>48</v>
      </c>
      <c r="B50" s="69">
        <f>C50/D50*100</f>
        <v>14.982752375860226</v>
      </c>
      <c r="C50" s="22">
        <v>939.11891891891901</v>
      </c>
      <c r="D50" s="70">
        <v>6268</v>
      </c>
      <c r="E50" s="46">
        <f>F50/G50*100</f>
        <v>23.26757713707638</v>
      </c>
      <c r="F50" s="22">
        <v>460</v>
      </c>
      <c r="G50" s="70">
        <v>1977</v>
      </c>
      <c r="H50" s="46">
        <f>I50/J50*100</f>
        <v>11.919005982512655</v>
      </c>
      <c r="I50" s="22">
        <v>259</v>
      </c>
      <c r="J50" s="70">
        <v>2173</v>
      </c>
      <c r="K50" s="46">
        <f>L50/M50*100</f>
        <v>6.3471502590673579</v>
      </c>
      <c r="L50" s="22">
        <v>392</v>
      </c>
      <c r="M50" s="71">
        <v>6176</v>
      </c>
      <c r="N50" s="46">
        <f t="shared" ref="N50:N55" si="5">O50/P50*100</f>
        <v>30.186774356385666</v>
      </c>
      <c r="O50" s="22">
        <v>1794</v>
      </c>
      <c r="P50" s="71">
        <v>5943</v>
      </c>
      <c r="Q50" s="46">
        <f>R50/S50*100</f>
        <v>17.056923809375334</v>
      </c>
      <c r="R50" s="47">
        <f>L50+I50+F50+C50+O50</f>
        <v>3844.118918918919</v>
      </c>
      <c r="S50" s="50">
        <f>M50+J50+G50+D50+P50</f>
        <v>22537</v>
      </c>
    </row>
    <row r="51" spans="1:19">
      <c r="A51" s="36" t="s">
        <v>49</v>
      </c>
      <c r="B51" s="69">
        <f t="shared" ref="B51:B54" si="6">C51/D51*100</f>
        <v>17.405600546394769</v>
      </c>
      <c r="C51" s="22">
        <v>867.84324324324325</v>
      </c>
      <c r="D51" s="70">
        <v>4986</v>
      </c>
      <c r="E51" s="46">
        <f t="shared" ref="E51:E54" si="7">F51/G51*100</f>
        <v>24.746192893401016</v>
      </c>
      <c r="F51" s="22">
        <v>390</v>
      </c>
      <c r="G51" s="70">
        <v>1576</v>
      </c>
      <c r="H51" s="46">
        <f>I51/J51*100</f>
        <v>11.967418546365915</v>
      </c>
      <c r="I51" s="22">
        <v>191</v>
      </c>
      <c r="J51" s="70">
        <v>1596</v>
      </c>
      <c r="K51" s="46">
        <f t="shared" ref="K51:K54" si="8">L51/M51*100</f>
        <v>7.678883071553229</v>
      </c>
      <c r="L51" s="22">
        <v>220</v>
      </c>
      <c r="M51" s="70">
        <v>2865</v>
      </c>
      <c r="N51" s="46">
        <f t="shared" si="5"/>
        <v>34.408602150537639</v>
      </c>
      <c r="O51" s="22">
        <v>2144</v>
      </c>
      <c r="P51" s="70">
        <v>6231</v>
      </c>
      <c r="Q51" s="46">
        <f t="shared" ref="Q51:Q55" si="9">R51/S51*100</f>
        <v>22.098314844344749</v>
      </c>
      <c r="R51" s="47">
        <f t="shared" ref="R51:S54" si="10">L51+I51+F51+C51+O51</f>
        <v>3812.8432432432433</v>
      </c>
      <c r="S51" s="50">
        <f t="shared" si="10"/>
        <v>17254</v>
      </c>
    </row>
    <row r="52" spans="1:19">
      <c r="A52" s="72" t="s">
        <v>50</v>
      </c>
      <c r="B52" s="69">
        <f t="shared" si="6"/>
        <v>15.775852163075538</v>
      </c>
      <c r="C52" s="22">
        <v>1447.118918918919</v>
      </c>
      <c r="D52" s="70">
        <v>9173</v>
      </c>
      <c r="E52" s="46">
        <f t="shared" si="7"/>
        <v>20.028341993386871</v>
      </c>
      <c r="F52" s="22">
        <v>424</v>
      </c>
      <c r="G52" s="70">
        <v>2117</v>
      </c>
      <c r="H52" s="46">
        <f t="shared" ref="H52:H53" si="11">I52/J52*100</f>
        <v>12.305699481865284</v>
      </c>
      <c r="I52" s="22">
        <v>190</v>
      </c>
      <c r="J52" s="70">
        <v>1544</v>
      </c>
      <c r="K52" s="46">
        <f t="shared" si="8"/>
        <v>7.3730098559514792</v>
      </c>
      <c r="L52" s="10">
        <v>389</v>
      </c>
      <c r="M52" s="70">
        <v>5276</v>
      </c>
      <c r="N52" s="46">
        <f t="shared" si="5"/>
        <v>37.856535987377107</v>
      </c>
      <c r="O52" s="22">
        <v>3119</v>
      </c>
      <c r="P52" s="70">
        <v>8239</v>
      </c>
      <c r="Q52" s="46">
        <f t="shared" si="9"/>
        <v>21.135978287293327</v>
      </c>
      <c r="R52" s="47">
        <f t="shared" si="10"/>
        <v>5569.118918918919</v>
      </c>
      <c r="S52" s="50">
        <f t="shared" si="10"/>
        <v>26349</v>
      </c>
    </row>
    <row r="53" spans="1:19">
      <c r="A53" s="36" t="s">
        <v>51</v>
      </c>
      <c r="B53" s="69">
        <f t="shared" si="6"/>
        <v>15.071921293678617</v>
      </c>
      <c r="C53" s="22">
        <v>1440.8756756756757</v>
      </c>
      <c r="D53" s="70">
        <v>9560</v>
      </c>
      <c r="E53" s="46">
        <f t="shared" si="7"/>
        <v>18.039003250270856</v>
      </c>
      <c r="F53" s="22">
        <v>333</v>
      </c>
      <c r="G53" s="70">
        <v>1846</v>
      </c>
      <c r="H53" s="46">
        <f t="shared" si="11"/>
        <v>13.004926108374384</v>
      </c>
      <c r="I53" s="22">
        <v>132</v>
      </c>
      <c r="J53" s="70">
        <v>1015</v>
      </c>
      <c r="K53" s="46">
        <f t="shared" si="8"/>
        <v>6.8542296072507556</v>
      </c>
      <c r="L53" s="10">
        <v>363</v>
      </c>
      <c r="M53" s="70">
        <v>5296</v>
      </c>
      <c r="N53" s="46">
        <f t="shared" si="5"/>
        <v>38.115631691648822</v>
      </c>
      <c r="O53" s="22">
        <v>3026</v>
      </c>
      <c r="P53" s="70">
        <v>7939</v>
      </c>
      <c r="Q53" s="46">
        <f t="shared" si="9"/>
        <v>20.637962564997174</v>
      </c>
      <c r="R53" s="47">
        <f t="shared" si="10"/>
        <v>5294.8756756756757</v>
      </c>
      <c r="S53" s="50">
        <f t="shared" si="10"/>
        <v>25656</v>
      </c>
    </row>
    <row r="54" spans="1:19" ht="15.75" thickBot="1">
      <c r="A54" s="41" t="s">
        <v>52</v>
      </c>
      <c r="B54" s="69">
        <f t="shared" si="6"/>
        <v>18.906864483050157</v>
      </c>
      <c r="C54" s="22">
        <v>1873.6702702702705</v>
      </c>
      <c r="D54" s="70">
        <v>9910</v>
      </c>
      <c r="E54" s="46">
        <f t="shared" si="7"/>
        <v>22.630331753554504</v>
      </c>
      <c r="F54" s="22">
        <v>191</v>
      </c>
      <c r="G54" s="70">
        <v>844</v>
      </c>
      <c r="H54" s="46">
        <f>I54/J54*100</f>
        <v>14.344827586206895</v>
      </c>
      <c r="I54" s="22">
        <v>104</v>
      </c>
      <c r="J54" s="70">
        <v>725</v>
      </c>
      <c r="K54" s="46">
        <f t="shared" si="8"/>
        <v>6.0726950354609928</v>
      </c>
      <c r="L54" s="22">
        <v>137</v>
      </c>
      <c r="M54" s="70">
        <v>2256</v>
      </c>
      <c r="N54" s="73">
        <f t="shared" si="5"/>
        <v>40.73221757322176</v>
      </c>
      <c r="O54" s="22">
        <v>1947</v>
      </c>
      <c r="P54" s="74">
        <v>4780</v>
      </c>
      <c r="Q54" s="46">
        <f t="shared" si="9"/>
        <v>22.968783528329844</v>
      </c>
      <c r="R54" s="47">
        <f t="shared" si="10"/>
        <v>4252.6702702702705</v>
      </c>
      <c r="S54" s="50">
        <f t="shared" si="10"/>
        <v>18515</v>
      </c>
    </row>
    <row r="55" spans="1:19" ht="15.75" thickBot="1">
      <c r="A55" s="75" t="s">
        <v>42</v>
      </c>
      <c r="B55" s="52">
        <f>C55/D55*100</f>
        <v>16.463962270413884</v>
      </c>
      <c r="C55" s="53">
        <f>SUM(C50:C54)</f>
        <v>6568.6270270270279</v>
      </c>
      <c r="D55" s="54">
        <f>SUM(D50:D54)</f>
        <v>39897</v>
      </c>
      <c r="E55" s="55">
        <f>F55/G55*100</f>
        <v>21.507177033492823</v>
      </c>
      <c r="F55" s="53">
        <f>SUM(F50:F54)</f>
        <v>1798</v>
      </c>
      <c r="G55" s="53">
        <f>SUM(G50:G54)</f>
        <v>8360</v>
      </c>
      <c r="H55" s="56">
        <f>I55/J55*100</f>
        <v>12.420246703530413</v>
      </c>
      <c r="I55" s="53">
        <f>SUM(I50:I54)</f>
        <v>876</v>
      </c>
      <c r="J55" s="53">
        <f>SUM(J50:J54)</f>
        <v>7053</v>
      </c>
      <c r="K55" s="56">
        <f>L55/M55*100</f>
        <v>6.8635968722849698</v>
      </c>
      <c r="L55" s="53">
        <f>SUM(L50:L54)</f>
        <v>1501</v>
      </c>
      <c r="M55" s="54">
        <f>SUM(M50:M54)</f>
        <v>21869</v>
      </c>
      <c r="N55" s="76">
        <f t="shared" si="5"/>
        <v>36.309308221658817</v>
      </c>
      <c r="O55" s="53">
        <f>SUM(O50:O54)</f>
        <v>12030</v>
      </c>
      <c r="P55" s="53">
        <f>SUM(P50:P54)</f>
        <v>33132</v>
      </c>
      <c r="Q55" s="56">
        <f t="shared" si="9"/>
        <v>20.644928454122464</v>
      </c>
      <c r="R55" s="53">
        <f>SUM(R50:R54)</f>
        <v>22773.627027027029</v>
      </c>
      <c r="S55" s="57">
        <f>SUM(S50:S54)</f>
        <v>110311</v>
      </c>
    </row>
    <row r="57" spans="1:19">
      <c r="A57" s="4" t="s">
        <v>14</v>
      </c>
    </row>
    <row r="58" spans="1:19">
      <c r="A58" s="4" t="s">
        <v>57</v>
      </c>
    </row>
    <row r="59" spans="1:19">
      <c r="A59" t="s">
        <v>58</v>
      </c>
    </row>
    <row r="60" spans="1:19">
      <c r="A60" t="s">
        <v>53</v>
      </c>
      <c r="L60" s="4"/>
    </row>
    <row r="61" spans="1:19" ht="15.75">
      <c r="L61" s="59"/>
    </row>
    <row r="62" spans="1:19">
      <c r="L6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>
      <selection activeCell="H24" sqref="H24"/>
    </sheetView>
  </sheetViews>
  <sheetFormatPr defaultRowHeight="15"/>
  <cols>
    <col min="1" max="1" width="22.140625" customWidth="1"/>
  </cols>
  <sheetData>
    <row r="1" spans="1:6" ht="15.75">
      <c r="A1" s="1" t="s">
        <v>62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5.8186543459428242</v>
      </c>
      <c r="C5" s="14">
        <f>C16/C27*100</f>
        <v>13.595807959212577</v>
      </c>
      <c r="D5" s="15">
        <f t="shared" ref="D5:D12" si="1">C5-B5</f>
        <v>7.7771536132697525</v>
      </c>
      <c r="E5" s="4"/>
      <c r="F5" s="4"/>
    </row>
    <row r="6" spans="1:6">
      <c r="A6" s="12" t="s">
        <v>5</v>
      </c>
      <c r="B6" s="14">
        <f t="shared" si="0"/>
        <v>1.9956874799284305</v>
      </c>
      <c r="C6" s="14">
        <f t="shared" si="0"/>
        <v>6.8635968722849698</v>
      </c>
      <c r="D6" s="15">
        <f t="shared" si="1"/>
        <v>4.8679093923565393</v>
      </c>
      <c r="E6" s="4"/>
      <c r="F6" s="4"/>
    </row>
    <row r="7" spans="1:6">
      <c r="A7" s="12" t="s">
        <v>6</v>
      </c>
      <c r="B7" s="14">
        <f t="shared" si="0"/>
        <v>17.776046738072054</v>
      </c>
      <c r="C7" s="14">
        <f t="shared" si="0"/>
        <v>35.657705725425814</v>
      </c>
      <c r="D7" s="15">
        <f t="shared" si="1"/>
        <v>17.881658987353759</v>
      </c>
      <c r="E7" s="4"/>
      <c r="F7" s="4"/>
    </row>
    <row r="8" spans="1:6">
      <c r="A8" s="12" t="s">
        <v>7</v>
      </c>
      <c r="B8" s="14">
        <f t="shared" si="0"/>
        <v>10.470562801758305</v>
      </c>
      <c r="C8" s="14">
        <f t="shared" si="0"/>
        <v>16.464897110058399</v>
      </c>
      <c r="D8" s="15">
        <f t="shared" si="1"/>
        <v>5.9943343083000933</v>
      </c>
      <c r="E8" s="4"/>
      <c r="F8" s="4"/>
    </row>
    <row r="9" spans="1:6">
      <c r="A9" s="12" t="s">
        <v>8</v>
      </c>
      <c r="B9" s="14">
        <f t="shared" si="0"/>
        <v>25.493583415597236</v>
      </c>
      <c r="C9" s="14">
        <f t="shared" si="0"/>
        <v>40.466790524849053</v>
      </c>
      <c r="D9" s="15">
        <f t="shared" si="1"/>
        <v>14.973207109251817</v>
      </c>
      <c r="E9" s="4"/>
      <c r="F9" s="4"/>
    </row>
    <row r="10" spans="1:6">
      <c r="A10" s="12" t="s">
        <v>9</v>
      </c>
      <c r="B10" s="14">
        <f t="shared" si="0"/>
        <v>13.545150501672239</v>
      </c>
      <c r="C10" s="14">
        <f t="shared" si="0"/>
        <v>21.459278719847148</v>
      </c>
      <c r="D10" s="15">
        <f t="shared" si="1"/>
        <v>7.9141282181749091</v>
      </c>
      <c r="E10" s="4"/>
      <c r="F10" s="4"/>
    </row>
    <row r="11" spans="1:6">
      <c r="A11" s="12" t="s">
        <v>10</v>
      </c>
      <c r="B11" s="14">
        <v>5.8</v>
      </c>
      <c r="C11" s="14">
        <f>C5</f>
        <v>13.595807959212577</v>
      </c>
      <c r="D11" s="15">
        <f t="shared" si="1"/>
        <v>7.7958079592125769</v>
      </c>
      <c r="E11" s="4"/>
      <c r="F11" s="4"/>
    </row>
    <row r="12" spans="1:6">
      <c r="A12" s="8" t="s">
        <v>11</v>
      </c>
      <c r="B12" s="16">
        <f t="shared" ref="B12" si="2">B23/B34*100</f>
        <v>11.396026259727837</v>
      </c>
      <c r="C12" s="17">
        <f>C23/C34*100</f>
        <v>20.713799676050616</v>
      </c>
      <c r="D12" s="18">
        <f t="shared" si="1"/>
        <v>9.3177734163227797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403</v>
      </c>
      <c r="C16" s="20">
        <v>960</v>
      </c>
      <c r="D16" s="21">
        <f>C16-B16</f>
        <v>557</v>
      </c>
      <c r="E16" s="4"/>
      <c r="F16" s="4"/>
    </row>
    <row r="17" spans="1:6">
      <c r="A17" s="12" t="s">
        <v>5</v>
      </c>
      <c r="B17" s="20">
        <v>435</v>
      </c>
      <c r="C17" s="20">
        <v>1501</v>
      </c>
      <c r="D17" s="21">
        <f t="shared" ref="D17:D23" si="3">C17-B17</f>
        <v>1066</v>
      </c>
      <c r="E17" s="4"/>
      <c r="F17" s="4"/>
    </row>
    <row r="18" spans="1:6">
      <c r="A18" s="12" t="s">
        <v>6</v>
      </c>
      <c r="B18" s="20">
        <v>4564</v>
      </c>
      <c r="C18" s="20">
        <v>8688</v>
      </c>
      <c r="D18" s="21">
        <f t="shared" si="3"/>
        <v>4124</v>
      </c>
      <c r="E18" s="4"/>
      <c r="F18" s="4"/>
    </row>
    <row r="19" spans="1:6">
      <c r="A19" s="12" t="s">
        <v>7</v>
      </c>
      <c r="B19" s="20">
        <v>4359</v>
      </c>
      <c r="C19" s="20">
        <v>6569</v>
      </c>
      <c r="D19" s="21">
        <f t="shared" si="3"/>
        <v>2210</v>
      </c>
      <c r="E19" s="4"/>
      <c r="F19" s="4"/>
    </row>
    <row r="20" spans="1:6">
      <c r="A20" s="12" t="s">
        <v>8</v>
      </c>
      <c r="B20" s="20">
        <v>2066</v>
      </c>
      <c r="C20" s="20">
        <v>3485</v>
      </c>
      <c r="D20" s="21">
        <f t="shared" si="3"/>
        <v>1419</v>
      </c>
      <c r="E20" s="20"/>
      <c r="F20" s="20"/>
    </row>
    <row r="21" spans="1:6">
      <c r="A21" s="12" t="s">
        <v>9</v>
      </c>
      <c r="B21" s="22">
        <v>1134</v>
      </c>
      <c r="C21" s="22">
        <v>1797</v>
      </c>
      <c r="D21" s="21">
        <f t="shared" si="3"/>
        <v>663</v>
      </c>
      <c r="E21" s="4"/>
      <c r="F21" s="20"/>
    </row>
    <row r="22" spans="1:6">
      <c r="A22" s="12" t="s">
        <v>10</v>
      </c>
      <c r="B22" s="23">
        <f>B33*B11/100</f>
        <v>145</v>
      </c>
      <c r="C22" s="23">
        <f>C11/100*C33</f>
        <v>339.89519898031443</v>
      </c>
      <c r="D22" s="21">
        <f t="shared" si="3"/>
        <v>194.89519898031443</v>
      </c>
      <c r="E22" s="4"/>
      <c r="F22" s="4"/>
    </row>
    <row r="23" spans="1:6">
      <c r="A23" s="8" t="s">
        <v>11</v>
      </c>
      <c r="B23" s="24">
        <f>SUM(B16:B22)</f>
        <v>13106</v>
      </c>
      <c r="C23" s="24">
        <f>SUM(C16:C22)</f>
        <v>23339.895198980314</v>
      </c>
      <c r="D23" s="25">
        <f t="shared" si="3"/>
        <v>10233.895198980314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6926</v>
      </c>
      <c r="C27" s="20">
        <v>7061</v>
      </c>
      <c r="D27" s="21">
        <f t="shared" ref="D27:D34" si="4">C27-B27</f>
        <v>135</v>
      </c>
      <c r="E27" s="4"/>
      <c r="F27" s="4"/>
    </row>
    <row r="28" spans="1:6">
      <c r="A28" s="12" t="s">
        <v>5</v>
      </c>
      <c r="B28" s="20">
        <v>21797</v>
      </c>
      <c r="C28" s="20">
        <v>21869</v>
      </c>
      <c r="D28" s="21">
        <f t="shared" si="4"/>
        <v>72</v>
      </c>
      <c r="E28" s="4"/>
      <c r="F28" s="4"/>
    </row>
    <row r="29" spans="1:6">
      <c r="A29" s="12" t="s">
        <v>6</v>
      </c>
      <c r="B29" s="20">
        <v>25675</v>
      </c>
      <c r="C29" s="20">
        <v>24365</v>
      </c>
      <c r="D29" s="21">
        <f t="shared" si="4"/>
        <v>-1310</v>
      </c>
      <c r="E29" s="4"/>
      <c r="F29" s="4"/>
    </row>
    <row r="30" spans="1:6">
      <c r="A30" s="12" t="s">
        <v>7</v>
      </c>
      <c r="B30" s="20">
        <v>41631</v>
      </c>
      <c r="C30" s="20">
        <v>39897</v>
      </c>
      <c r="D30" s="21">
        <f t="shared" si="4"/>
        <v>-1734</v>
      </c>
      <c r="E30" s="4"/>
      <c r="F30" s="4"/>
    </row>
    <row r="31" spans="1:6">
      <c r="A31" s="12" t="s">
        <v>8</v>
      </c>
      <c r="B31" s="20">
        <v>8104</v>
      </c>
      <c r="C31" s="20">
        <v>8612</v>
      </c>
      <c r="D31" s="21">
        <f t="shared" si="4"/>
        <v>508</v>
      </c>
      <c r="E31" s="20"/>
      <c r="F31" s="20"/>
    </row>
    <row r="32" spans="1:6">
      <c r="A32" s="12" t="s">
        <v>9</v>
      </c>
      <c r="B32" s="20">
        <v>8372</v>
      </c>
      <c r="C32" s="20">
        <v>8374</v>
      </c>
      <c r="D32" s="21">
        <f t="shared" si="4"/>
        <v>2</v>
      </c>
      <c r="E32" s="4"/>
      <c r="F32" s="4"/>
    </row>
    <row r="33" spans="1:20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0">
      <c r="A34" s="8" t="s">
        <v>11</v>
      </c>
      <c r="B34" s="24">
        <f>SUM(B27:B33)</f>
        <v>115005</v>
      </c>
      <c r="C34" s="24">
        <f>SUM(C27:C33)</f>
        <v>112678</v>
      </c>
      <c r="D34" s="25">
        <f t="shared" si="4"/>
        <v>-2327</v>
      </c>
      <c r="E34" s="4"/>
      <c r="F34" s="4"/>
    </row>
    <row r="35" spans="1:20">
      <c r="A35" s="19"/>
      <c r="B35" s="26"/>
      <c r="C35" s="26"/>
      <c r="D35" s="27"/>
      <c r="E35" s="4"/>
      <c r="F35" s="4"/>
    </row>
    <row r="36" spans="1:20">
      <c r="A36" s="28" t="s">
        <v>14</v>
      </c>
      <c r="B36" s="4"/>
      <c r="C36" s="4"/>
      <c r="D36" s="4"/>
      <c r="E36" s="4"/>
      <c r="F36" s="4"/>
    </row>
    <row r="37" spans="1:20">
      <c r="A37" s="28" t="s">
        <v>15</v>
      </c>
      <c r="B37" s="4"/>
      <c r="C37" s="4"/>
      <c r="D37" s="4"/>
      <c r="E37" s="4"/>
      <c r="F37" s="4"/>
    </row>
    <row r="38" spans="1:20">
      <c r="A38" s="28" t="s">
        <v>58</v>
      </c>
      <c r="B38" s="4"/>
      <c r="C38" s="4"/>
      <c r="D38" s="4"/>
      <c r="E38" s="4"/>
      <c r="F38" s="4"/>
    </row>
    <row r="39" spans="1:20">
      <c r="A39" s="4"/>
      <c r="B39" s="4"/>
      <c r="C39" s="4"/>
      <c r="D39" s="4"/>
      <c r="E39" s="4"/>
      <c r="F39" s="4"/>
    </row>
    <row r="40" spans="1:20">
      <c r="A40" s="4"/>
      <c r="B40" s="4"/>
      <c r="C40" s="4"/>
      <c r="D40" s="4"/>
      <c r="E40" s="4"/>
    </row>
    <row r="41" spans="1:20">
      <c r="A41" t="s">
        <v>19</v>
      </c>
    </row>
    <row r="42" spans="1:20">
      <c r="A42" s="4" t="s">
        <v>59</v>
      </c>
    </row>
    <row r="44" spans="1:20">
      <c r="A44" s="4" t="s">
        <v>63</v>
      </c>
      <c r="B44">
        <v>2010</v>
      </c>
      <c r="C44" s="4" t="s">
        <v>61</v>
      </c>
    </row>
    <row r="45" spans="1:20" ht="15.75" thickBot="1"/>
    <row r="46" spans="1:20">
      <c r="A46" s="29">
        <v>2010</v>
      </c>
      <c r="B46" s="30" t="str">
        <f>A44</f>
        <v>UGE 7</v>
      </c>
      <c r="C46" s="31"/>
      <c r="D46" s="32"/>
      <c r="E46" s="33" t="str">
        <f>B46</f>
        <v>UGE 7</v>
      </c>
      <c r="F46" s="31"/>
      <c r="G46" s="32"/>
      <c r="H46" s="31" t="str">
        <f>B46</f>
        <v>UGE 7</v>
      </c>
      <c r="I46" s="31"/>
      <c r="J46" s="32"/>
      <c r="K46" s="31" t="str">
        <f>B46</f>
        <v>UGE 7</v>
      </c>
      <c r="L46" s="31"/>
      <c r="M46" s="32"/>
      <c r="N46" s="31" t="str">
        <f>E46</f>
        <v>UGE 7</v>
      </c>
      <c r="O46" s="31"/>
      <c r="P46" s="32"/>
      <c r="Q46" s="31" t="str">
        <f>B46</f>
        <v>UGE 7</v>
      </c>
      <c r="R46" s="31"/>
      <c r="S46" s="34"/>
      <c r="T46" s="35"/>
    </row>
    <row r="47" spans="1:20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0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14.982752375860226</v>
      </c>
      <c r="C49" s="22">
        <v>939.11891891891901</v>
      </c>
      <c r="D49" s="70">
        <v>6268</v>
      </c>
      <c r="E49" s="46">
        <f>F49/G49*100</f>
        <v>24.078748107016658</v>
      </c>
      <c r="F49" s="22">
        <v>477</v>
      </c>
      <c r="G49" s="70">
        <v>1981</v>
      </c>
      <c r="H49" s="46">
        <f>I49/J49*100</f>
        <v>12.981651376146788</v>
      </c>
      <c r="I49" s="22">
        <v>283</v>
      </c>
      <c r="J49" s="70">
        <v>2180</v>
      </c>
      <c r="K49" s="46">
        <f>L49/M49*100</f>
        <v>6.3471502590673579</v>
      </c>
      <c r="L49" s="22">
        <v>392</v>
      </c>
      <c r="M49" s="71">
        <v>6176</v>
      </c>
      <c r="N49" s="46">
        <f t="shared" ref="N49:N54" si="5">O49/P49*100</f>
        <v>30.886798790728921</v>
      </c>
      <c r="O49" s="22">
        <v>1839</v>
      </c>
      <c r="P49" s="71">
        <v>5954</v>
      </c>
      <c r="Q49" s="46">
        <f>R49/S49*100</f>
        <v>17.421512118972114</v>
      </c>
      <c r="R49" s="47">
        <f>L49+I49+F49+C49+O49</f>
        <v>3930.118918918919</v>
      </c>
      <c r="S49" s="50">
        <f>M49+J49+G49+D49+P49</f>
        <v>22559</v>
      </c>
    </row>
    <row r="50" spans="1:19">
      <c r="A50" s="36" t="s">
        <v>49</v>
      </c>
      <c r="B50" s="69">
        <f t="shared" ref="B50:B53" si="6">C50/D50*100</f>
        <v>17.405600546394769</v>
      </c>
      <c r="C50" s="22">
        <v>867.84324324324325</v>
      </c>
      <c r="D50" s="70">
        <v>4986</v>
      </c>
      <c r="E50" s="46">
        <f t="shared" ref="E50:E53" si="7">F50/G50*100</f>
        <v>24.746192893401016</v>
      </c>
      <c r="F50" s="22">
        <v>390</v>
      </c>
      <c r="G50" s="70">
        <v>1576</v>
      </c>
      <c r="H50" s="46">
        <f>I50/J50*100</f>
        <v>13.479623824451412</v>
      </c>
      <c r="I50" s="22">
        <v>215</v>
      </c>
      <c r="J50" s="70">
        <v>1595</v>
      </c>
      <c r="K50" s="46">
        <f t="shared" ref="K50:K53" si="8">L50/M50*100</f>
        <v>7.678883071553229</v>
      </c>
      <c r="L50" s="22">
        <v>220</v>
      </c>
      <c r="M50" s="70">
        <v>2865</v>
      </c>
      <c r="N50" s="46">
        <f t="shared" si="5"/>
        <v>36.430987276534069</v>
      </c>
      <c r="O50" s="22">
        <v>2262</v>
      </c>
      <c r="P50" s="70">
        <v>6209</v>
      </c>
      <c r="Q50" s="46">
        <f t="shared" ref="Q50:Q54" si="9">R50/S50*100</f>
        <v>22.951907859342136</v>
      </c>
      <c r="R50" s="47">
        <f t="shared" ref="R50:S53" si="10">L50+I50+F50+C50+O50</f>
        <v>3954.8432432432433</v>
      </c>
      <c r="S50" s="50">
        <f t="shared" si="10"/>
        <v>17231</v>
      </c>
    </row>
    <row r="51" spans="1:19">
      <c r="A51" s="72" t="s">
        <v>50</v>
      </c>
      <c r="B51" s="69">
        <f t="shared" si="6"/>
        <v>15.775852163075538</v>
      </c>
      <c r="C51" s="22">
        <v>1447.118918918919</v>
      </c>
      <c r="D51" s="70">
        <v>9173</v>
      </c>
      <c r="E51" s="46">
        <f t="shared" si="7"/>
        <v>20.292590844738083</v>
      </c>
      <c r="F51" s="22">
        <v>430</v>
      </c>
      <c r="G51" s="70">
        <v>2119</v>
      </c>
      <c r="H51" s="46">
        <f t="shared" ref="H51:H52" si="11">I51/J51*100</f>
        <v>13.721682847896441</v>
      </c>
      <c r="I51" s="22">
        <v>212</v>
      </c>
      <c r="J51" s="70">
        <v>1545</v>
      </c>
      <c r="K51" s="46">
        <f t="shared" si="8"/>
        <v>7.3730098559514792</v>
      </c>
      <c r="L51" s="10">
        <v>389</v>
      </c>
      <c r="M51" s="70">
        <v>5276</v>
      </c>
      <c r="N51" s="46">
        <f t="shared" si="5"/>
        <v>40.170523751522538</v>
      </c>
      <c r="O51" s="22">
        <v>3298</v>
      </c>
      <c r="P51" s="70">
        <v>8210</v>
      </c>
      <c r="Q51" s="46">
        <f t="shared" si="9"/>
        <v>21.943239444284156</v>
      </c>
      <c r="R51" s="47">
        <f t="shared" si="10"/>
        <v>5776.118918918919</v>
      </c>
      <c r="S51" s="50">
        <f t="shared" si="10"/>
        <v>26323</v>
      </c>
    </row>
    <row r="52" spans="1:19">
      <c r="A52" s="36" t="s">
        <v>51</v>
      </c>
      <c r="B52" s="69">
        <f t="shared" si="6"/>
        <v>15.071921293678617</v>
      </c>
      <c r="C52" s="22">
        <v>1440.8756756756757</v>
      </c>
      <c r="D52" s="70">
        <v>9560</v>
      </c>
      <c r="E52" s="46">
        <f t="shared" si="7"/>
        <v>16.792656587473001</v>
      </c>
      <c r="F52" s="22">
        <v>311</v>
      </c>
      <c r="G52" s="70">
        <v>1852</v>
      </c>
      <c r="H52" s="46">
        <f t="shared" si="11"/>
        <v>14.060963618485742</v>
      </c>
      <c r="I52" s="22">
        <v>143</v>
      </c>
      <c r="J52" s="70">
        <v>1017</v>
      </c>
      <c r="K52" s="46">
        <f t="shared" si="8"/>
        <v>6.8542296072507556</v>
      </c>
      <c r="L52" s="10">
        <v>363</v>
      </c>
      <c r="M52" s="70">
        <v>5296</v>
      </c>
      <c r="N52" s="46">
        <f t="shared" si="5"/>
        <v>40.430925221799747</v>
      </c>
      <c r="O52" s="22">
        <v>3190</v>
      </c>
      <c r="P52" s="70">
        <v>7890</v>
      </c>
      <c r="Q52" s="46">
        <f t="shared" si="9"/>
        <v>21.268302462134201</v>
      </c>
      <c r="R52" s="47">
        <f t="shared" si="10"/>
        <v>5447.8756756756757</v>
      </c>
      <c r="S52" s="50">
        <f t="shared" si="10"/>
        <v>25615</v>
      </c>
    </row>
    <row r="53" spans="1:19" ht="15.75" thickBot="1">
      <c r="A53" s="41" t="s">
        <v>52</v>
      </c>
      <c r="B53" s="69">
        <f t="shared" si="6"/>
        <v>18.906864483050157</v>
      </c>
      <c r="C53" s="22">
        <v>1873.6702702702705</v>
      </c>
      <c r="D53" s="70">
        <v>9910</v>
      </c>
      <c r="E53" s="46">
        <f t="shared" si="7"/>
        <v>22.340425531914892</v>
      </c>
      <c r="F53" s="22">
        <v>189</v>
      </c>
      <c r="G53" s="70">
        <v>846</v>
      </c>
      <c r="H53" s="46">
        <f>I53/J53*100</f>
        <v>14.77900552486188</v>
      </c>
      <c r="I53" s="22">
        <v>107</v>
      </c>
      <c r="J53" s="70">
        <v>724</v>
      </c>
      <c r="K53" s="46">
        <f t="shared" si="8"/>
        <v>6.0726950354609928</v>
      </c>
      <c r="L53" s="22">
        <v>137</v>
      </c>
      <c r="M53" s="70">
        <v>2256</v>
      </c>
      <c r="N53" s="73">
        <f t="shared" si="5"/>
        <v>42.023759015697919</v>
      </c>
      <c r="O53" s="22">
        <v>1981</v>
      </c>
      <c r="P53" s="74">
        <v>4714</v>
      </c>
      <c r="Q53" s="46">
        <f t="shared" si="9"/>
        <v>23.239405258917458</v>
      </c>
      <c r="R53" s="47">
        <f t="shared" si="10"/>
        <v>4287.6702702702705</v>
      </c>
      <c r="S53" s="50">
        <f t="shared" si="10"/>
        <v>18450</v>
      </c>
    </row>
    <row r="54" spans="1:19" ht="15.75" thickBot="1">
      <c r="A54" s="75" t="s">
        <v>42</v>
      </c>
      <c r="B54" s="52">
        <f>C54/D54*100</f>
        <v>16.463962270413884</v>
      </c>
      <c r="C54" s="53">
        <f>SUM(C49:C53)</f>
        <v>6568.6270270270279</v>
      </c>
      <c r="D54" s="54">
        <f>SUM(D49:D53)</f>
        <v>39897</v>
      </c>
      <c r="E54" s="55">
        <f>F54/G54*100</f>
        <v>21.459278719847148</v>
      </c>
      <c r="F54" s="53">
        <f>SUM(F49:F53)</f>
        <v>1797</v>
      </c>
      <c r="G54" s="53">
        <f>SUM(G49:G53)</f>
        <v>8374</v>
      </c>
      <c r="H54" s="56">
        <f>I54/J54*100</f>
        <v>13.595807959212577</v>
      </c>
      <c r="I54" s="53">
        <f>SUM(I49:I53)</f>
        <v>960</v>
      </c>
      <c r="J54" s="53">
        <f>SUM(J49:J53)</f>
        <v>7061</v>
      </c>
      <c r="K54" s="56">
        <f>L54/M54*100</f>
        <v>6.8635968722849698</v>
      </c>
      <c r="L54" s="53">
        <f>SUM(L49:L53)</f>
        <v>1501</v>
      </c>
      <c r="M54" s="54">
        <f>SUM(M49:M53)</f>
        <v>21869</v>
      </c>
      <c r="N54" s="76">
        <f t="shared" si="5"/>
        <v>38.117475816478155</v>
      </c>
      <c r="O54" s="53">
        <f>SUM(O49:O53)</f>
        <v>12570</v>
      </c>
      <c r="P54" s="53">
        <f>SUM(P49:P53)</f>
        <v>32977</v>
      </c>
      <c r="Q54" s="56">
        <f t="shared" si="9"/>
        <v>21.235298359951198</v>
      </c>
      <c r="R54" s="53">
        <f>SUM(R49:R53)</f>
        <v>23396.627027027029</v>
      </c>
      <c r="S54" s="57">
        <f>SUM(S49:S53)</f>
        <v>110178</v>
      </c>
    </row>
    <row r="56" spans="1:19">
      <c r="A56" s="4" t="s">
        <v>14</v>
      </c>
    </row>
    <row r="57" spans="1:19">
      <c r="A57" t="s">
        <v>53</v>
      </c>
    </row>
    <row r="58" spans="1:19">
      <c r="A58" t="s">
        <v>58</v>
      </c>
    </row>
    <row r="59" spans="1:19">
      <c r="L5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topLeftCell="A28" workbookViewId="0">
      <selection activeCell="C64" sqref="C64"/>
    </sheetView>
  </sheetViews>
  <sheetFormatPr defaultRowHeight="15"/>
  <cols>
    <col min="1" max="1" width="22.140625" customWidth="1"/>
  </cols>
  <sheetData>
    <row r="1" spans="1:6" ht="15.75">
      <c r="A1" s="1" t="s">
        <v>64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6.5270758122743686</v>
      </c>
      <c r="C5" s="14">
        <f>C16/C27*100</f>
        <v>14.393079977311402</v>
      </c>
      <c r="D5" s="15">
        <f t="shared" ref="D5:D12" si="1">C5-B5</f>
        <v>7.8660041650370331</v>
      </c>
      <c r="E5" s="4"/>
      <c r="F5" s="4"/>
    </row>
    <row r="6" spans="1:6">
      <c r="A6" s="12" t="s">
        <v>5</v>
      </c>
      <c r="B6" s="14">
        <f t="shared" si="0"/>
        <v>1.8916319333119589</v>
      </c>
      <c r="C6" s="14">
        <f t="shared" si="0"/>
        <v>6.4767547857793986</v>
      </c>
      <c r="D6" s="15">
        <f t="shared" si="1"/>
        <v>4.5851228524674399</v>
      </c>
      <c r="E6" s="4"/>
      <c r="F6" s="4"/>
    </row>
    <row r="7" spans="1:6">
      <c r="A7" s="12" t="s">
        <v>6</v>
      </c>
      <c r="B7" s="14">
        <f t="shared" si="0"/>
        <v>19.397953984243326</v>
      </c>
      <c r="C7" s="14">
        <f t="shared" si="0"/>
        <v>36.214568226763348</v>
      </c>
      <c r="D7" s="15">
        <f t="shared" si="1"/>
        <v>16.816614242520021</v>
      </c>
      <c r="E7" s="4"/>
      <c r="F7" s="4"/>
    </row>
    <row r="8" spans="1:6">
      <c r="A8" s="12" t="s">
        <v>7</v>
      </c>
      <c r="B8" s="14">
        <f t="shared" si="0"/>
        <v>11.822099554522564</v>
      </c>
      <c r="C8" s="14">
        <f t="shared" si="0"/>
        <v>16.070753647290044</v>
      </c>
      <c r="D8" s="15">
        <f t="shared" si="1"/>
        <v>4.2486540927674792</v>
      </c>
      <c r="E8" s="4"/>
      <c r="F8" s="4"/>
    </row>
    <row r="9" spans="1:6">
      <c r="A9" s="12" t="s">
        <v>8</v>
      </c>
      <c r="B9" s="14">
        <f t="shared" si="0"/>
        <v>26.333413059076776</v>
      </c>
      <c r="C9" s="14">
        <f t="shared" si="0"/>
        <v>38.660032399907429</v>
      </c>
      <c r="D9" s="15">
        <f t="shared" si="1"/>
        <v>12.326619340830653</v>
      </c>
      <c r="E9" s="4"/>
      <c r="F9" s="4"/>
    </row>
    <row r="10" spans="1:6">
      <c r="A10" s="12" t="s">
        <v>9</v>
      </c>
      <c r="B10" s="14">
        <f t="shared" si="0"/>
        <v>13.785688687134154</v>
      </c>
      <c r="C10" s="14">
        <f t="shared" si="0"/>
        <v>21.443991364835693</v>
      </c>
      <c r="D10" s="15">
        <f t="shared" si="1"/>
        <v>7.6583026777015384</v>
      </c>
      <c r="E10" s="4"/>
      <c r="F10" s="4"/>
    </row>
    <row r="11" spans="1:6">
      <c r="A11" s="12" t="s">
        <v>10</v>
      </c>
      <c r="B11" s="14">
        <v>6.5</v>
      </c>
      <c r="C11" s="14">
        <f>C5</f>
        <v>14.393079977311402</v>
      </c>
      <c r="D11" s="15">
        <f t="shared" si="1"/>
        <v>7.8930799773114018</v>
      </c>
      <c r="E11" s="4"/>
      <c r="F11" s="4"/>
    </row>
    <row r="12" spans="1:6">
      <c r="A12" s="8" t="s">
        <v>11</v>
      </c>
      <c r="B12" s="16">
        <f t="shared" ref="B12" si="2">B23/B34*100</f>
        <v>12.381976865723644</v>
      </c>
      <c r="C12" s="17">
        <f>C23/C34*100</f>
        <v>20.539554926517408</v>
      </c>
      <c r="D12" s="18">
        <f t="shared" si="1"/>
        <v>8.1575780607937638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452</v>
      </c>
      <c r="C16" s="20">
        <v>1015</v>
      </c>
      <c r="D16" s="21">
        <f>C16-B16</f>
        <v>563</v>
      </c>
      <c r="E16" s="4"/>
      <c r="F16" s="4"/>
    </row>
    <row r="17" spans="1:6">
      <c r="A17" s="12" t="s">
        <v>5</v>
      </c>
      <c r="B17" s="20">
        <v>413</v>
      </c>
      <c r="C17" s="20">
        <v>1421</v>
      </c>
      <c r="D17" s="21">
        <f t="shared" ref="D17:D23" si="3">C17-B17</f>
        <v>1008</v>
      </c>
      <c r="E17" s="4"/>
      <c r="F17" s="4"/>
    </row>
    <row r="18" spans="1:6">
      <c r="A18" s="12" t="s">
        <v>6</v>
      </c>
      <c r="B18" s="20">
        <v>4949</v>
      </c>
      <c r="C18" s="20">
        <v>8790</v>
      </c>
      <c r="D18" s="21">
        <f t="shared" si="3"/>
        <v>3841</v>
      </c>
      <c r="E18" s="4"/>
      <c r="F18" s="4"/>
    </row>
    <row r="19" spans="1:6">
      <c r="A19" s="12" t="s">
        <v>7</v>
      </c>
      <c r="B19" s="20">
        <v>4883</v>
      </c>
      <c r="C19" s="20">
        <v>6378</v>
      </c>
      <c r="D19" s="21">
        <f t="shared" si="3"/>
        <v>1495</v>
      </c>
      <c r="E19" s="4"/>
      <c r="F19" s="4"/>
    </row>
    <row r="20" spans="1:6">
      <c r="A20" s="12" t="s">
        <v>8</v>
      </c>
      <c r="B20" s="20">
        <v>2202</v>
      </c>
      <c r="C20" s="20">
        <v>3341</v>
      </c>
      <c r="D20" s="21">
        <f t="shared" si="3"/>
        <v>1139</v>
      </c>
      <c r="E20" s="20"/>
      <c r="F20" s="20"/>
    </row>
    <row r="21" spans="1:6">
      <c r="A21" s="12" t="s">
        <v>9</v>
      </c>
      <c r="B21" s="22">
        <v>1154</v>
      </c>
      <c r="C21" s="22">
        <v>1788</v>
      </c>
      <c r="D21" s="21">
        <f t="shared" si="3"/>
        <v>634</v>
      </c>
      <c r="E21" s="4"/>
      <c r="F21" s="20"/>
    </row>
    <row r="22" spans="1:6">
      <c r="A22" s="12" t="s">
        <v>10</v>
      </c>
      <c r="B22" s="23">
        <f>B33*B11/100</f>
        <v>162.5</v>
      </c>
      <c r="C22" s="23">
        <f>C11/100*C33</f>
        <v>359.82699943278504</v>
      </c>
      <c r="D22" s="21">
        <f t="shared" si="3"/>
        <v>197.32699943278504</v>
      </c>
      <c r="E22" s="4"/>
      <c r="F22" s="4"/>
    </row>
    <row r="23" spans="1:6">
      <c r="A23" s="8" t="s">
        <v>11</v>
      </c>
      <c r="B23" s="24">
        <f>SUM(B16:B22)</f>
        <v>14215.5</v>
      </c>
      <c r="C23" s="24">
        <f>SUM(C16:C22)</f>
        <v>23092.826999432786</v>
      </c>
      <c r="D23" s="25">
        <f t="shared" si="3"/>
        <v>8877.3269994327857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6925</v>
      </c>
      <c r="C27" s="20">
        <v>7052</v>
      </c>
      <c r="D27" s="21">
        <f t="shared" ref="D27:D34" si="4">C27-B27</f>
        <v>127</v>
      </c>
      <c r="E27" s="4"/>
      <c r="F27" s="4"/>
    </row>
    <row r="28" spans="1:6">
      <c r="A28" s="12" t="s">
        <v>5</v>
      </c>
      <c r="B28" s="20">
        <v>21833</v>
      </c>
      <c r="C28" s="20">
        <v>21940</v>
      </c>
      <c r="D28" s="21">
        <f t="shared" si="4"/>
        <v>107</v>
      </c>
      <c r="E28" s="4"/>
      <c r="F28" s="4"/>
    </row>
    <row r="29" spans="1:6">
      <c r="A29" s="12" t="s">
        <v>6</v>
      </c>
      <c r="B29" s="20">
        <v>25513</v>
      </c>
      <c r="C29" s="20">
        <v>24272</v>
      </c>
      <c r="D29" s="21">
        <f t="shared" si="4"/>
        <v>-1241</v>
      </c>
      <c r="E29" s="4"/>
      <c r="F29" s="4"/>
    </row>
    <row r="30" spans="1:6">
      <c r="A30" s="12" t="s">
        <v>7</v>
      </c>
      <c r="B30" s="20">
        <v>41304</v>
      </c>
      <c r="C30" s="20">
        <v>39687</v>
      </c>
      <c r="D30" s="21">
        <f t="shared" si="4"/>
        <v>-1617</v>
      </c>
      <c r="E30" s="4"/>
      <c r="F30" s="4"/>
    </row>
    <row r="31" spans="1:6">
      <c r="A31" s="12" t="s">
        <v>8</v>
      </c>
      <c r="B31" s="20">
        <v>8362</v>
      </c>
      <c r="C31" s="20">
        <v>8642</v>
      </c>
      <c r="D31" s="21">
        <f t="shared" si="4"/>
        <v>280</v>
      </c>
      <c r="E31" s="20"/>
      <c r="F31" s="20"/>
    </row>
    <row r="32" spans="1:6">
      <c r="A32" s="12" t="s">
        <v>9</v>
      </c>
      <c r="B32" s="20">
        <v>8371</v>
      </c>
      <c r="C32" s="20">
        <v>8338</v>
      </c>
      <c r="D32" s="21">
        <f t="shared" si="4"/>
        <v>-33</v>
      </c>
      <c r="E32" s="4"/>
      <c r="F32" s="4"/>
    </row>
    <row r="33" spans="1:20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0">
      <c r="A34" s="8" t="s">
        <v>11</v>
      </c>
      <c r="B34" s="24">
        <f>SUM(B27:B33)</f>
        <v>114808</v>
      </c>
      <c r="C34" s="24">
        <f>SUM(C27:C33)</f>
        <v>112431</v>
      </c>
      <c r="D34" s="25">
        <f t="shared" si="4"/>
        <v>-2377</v>
      </c>
      <c r="E34" s="4"/>
      <c r="F34" s="4"/>
    </row>
    <row r="35" spans="1:20">
      <c r="A35" s="19"/>
      <c r="B35" s="26"/>
      <c r="C35" s="26"/>
      <c r="D35" s="27"/>
      <c r="E35" s="4"/>
      <c r="F35" s="4"/>
    </row>
    <row r="36" spans="1:20">
      <c r="A36" s="28" t="s">
        <v>14</v>
      </c>
      <c r="B36" s="4"/>
      <c r="C36" s="4"/>
      <c r="D36" s="4"/>
      <c r="E36" s="4"/>
      <c r="F36" s="4"/>
    </row>
    <row r="37" spans="1:20">
      <c r="A37" s="28" t="s">
        <v>15</v>
      </c>
      <c r="B37" s="4"/>
      <c r="C37" s="4"/>
      <c r="D37" s="4"/>
      <c r="E37" s="4"/>
      <c r="F37" s="4"/>
    </row>
    <row r="38" spans="1:20">
      <c r="A38" s="4" t="s">
        <v>65</v>
      </c>
      <c r="B38" s="4"/>
      <c r="C38" s="4"/>
      <c r="D38" s="4"/>
      <c r="E38" s="4"/>
      <c r="F38" s="4"/>
    </row>
    <row r="39" spans="1:20">
      <c r="A39" s="4"/>
      <c r="B39" s="4"/>
      <c r="C39" s="4"/>
      <c r="D39" s="4"/>
      <c r="E39" s="4"/>
      <c r="F39" s="4"/>
    </row>
    <row r="40" spans="1:20">
      <c r="A40" s="4"/>
      <c r="B40" s="4"/>
      <c r="C40" s="4"/>
      <c r="D40" s="4"/>
      <c r="E40" s="4"/>
    </row>
    <row r="41" spans="1:20">
      <c r="A41" t="s">
        <v>19</v>
      </c>
    </row>
    <row r="42" spans="1:20">
      <c r="A42" s="4" t="s">
        <v>59</v>
      </c>
    </row>
    <row r="44" spans="1:20">
      <c r="A44" s="4" t="s">
        <v>66</v>
      </c>
      <c r="B44">
        <v>2010</v>
      </c>
      <c r="C44" s="4" t="s">
        <v>61</v>
      </c>
    </row>
    <row r="45" spans="1:20" ht="15.75" thickBot="1"/>
    <row r="46" spans="1:20">
      <c r="A46" s="29">
        <v>2010</v>
      </c>
      <c r="B46" s="30" t="str">
        <f>A44</f>
        <v>UGE 9</v>
      </c>
      <c r="C46" s="31"/>
      <c r="D46" s="32"/>
      <c r="E46" s="33" t="str">
        <f>B46</f>
        <v>UGE 9</v>
      </c>
      <c r="F46" s="31"/>
      <c r="G46" s="32"/>
      <c r="H46" s="31" t="str">
        <f>B46</f>
        <v>UGE 9</v>
      </c>
      <c r="I46" s="31"/>
      <c r="J46" s="32"/>
      <c r="K46" s="31" t="str">
        <f>B46</f>
        <v>UGE 9</v>
      </c>
      <c r="L46" s="31"/>
      <c r="M46" s="32"/>
      <c r="N46" s="31" t="str">
        <f>E46</f>
        <v>UGE 9</v>
      </c>
      <c r="O46" s="31"/>
      <c r="P46" s="32"/>
      <c r="Q46" s="31" t="str">
        <f>B46</f>
        <v>UGE 9</v>
      </c>
      <c r="R46" s="31"/>
      <c r="S46" s="34"/>
      <c r="T46" s="35"/>
    </row>
    <row r="47" spans="1:20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0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15.322545659624314</v>
      </c>
      <c r="C49" s="22">
        <v>954.59459459459481</v>
      </c>
      <c r="D49" s="70">
        <v>6230</v>
      </c>
      <c r="E49" s="46">
        <f>F49/G49*100</f>
        <v>22.674123029994917</v>
      </c>
      <c r="F49" s="22">
        <v>446</v>
      </c>
      <c r="G49" s="70">
        <v>1967</v>
      </c>
      <c r="H49" s="46">
        <f>I49/J49*100</f>
        <v>13.571756075194866</v>
      </c>
      <c r="I49" s="22">
        <v>296</v>
      </c>
      <c r="J49" s="70">
        <v>2181</v>
      </c>
      <c r="K49" s="46">
        <f>L49/M49*100</f>
        <v>5.9974135143873264</v>
      </c>
      <c r="L49" s="22">
        <v>371</v>
      </c>
      <c r="M49" s="71">
        <v>6186</v>
      </c>
      <c r="N49" s="46">
        <f t="shared" ref="N49:N54" si="5">O49/P49*100</f>
        <v>31.84423465947404</v>
      </c>
      <c r="O49" s="22">
        <v>1889</v>
      </c>
      <c r="P49" s="71">
        <v>5932</v>
      </c>
      <c r="Q49" s="46">
        <f>R49/S49*100</f>
        <v>17.587991618930452</v>
      </c>
      <c r="R49" s="47">
        <f>L49+I49+F49+C49+O49</f>
        <v>3956.594594594595</v>
      </c>
      <c r="S49" s="50">
        <f>M49+J49+G49+D49+P49</f>
        <v>22496</v>
      </c>
    </row>
    <row r="50" spans="1:19">
      <c r="A50" s="36" t="s">
        <v>49</v>
      </c>
      <c r="B50" s="69">
        <f t="shared" ref="B50:B53" si="6">C50/D50*100</f>
        <v>17.538154841661491</v>
      </c>
      <c r="C50" s="22">
        <v>870.24324324324323</v>
      </c>
      <c r="D50" s="70">
        <v>4962</v>
      </c>
      <c r="E50" s="46">
        <f t="shared" ref="E50:E53" si="7">F50/G50*100</f>
        <v>25.158831003811944</v>
      </c>
      <c r="F50" s="22">
        <v>396</v>
      </c>
      <c r="G50" s="70">
        <v>1574</v>
      </c>
      <c r="H50" s="46">
        <f>I50/J50*100</f>
        <v>15.524827152734129</v>
      </c>
      <c r="I50" s="22">
        <v>247</v>
      </c>
      <c r="J50" s="70">
        <v>1591</v>
      </c>
      <c r="K50" s="46">
        <f t="shared" ref="K50:K53" si="8">L50/M50*100</f>
        <v>8.6021505376344098</v>
      </c>
      <c r="L50" s="22">
        <v>248</v>
      </c>
      <c r="M50" s="70">
        <v>2883</v>
      </c>
      <c r="N50" s="46">
        <f t="shared" si="5"/>
        <v>35.366049879324216</v>
      </c>
      <c r="O50" s="22">
        <v>2198</v>
      </c>
      <c r="P50" s="70">
        <v>6215</v>
      </c>
      <c r="Q50" s="46">
        <f t="shared" ref="Q50:Q54" si="9">R50/S50*100</f>
        <v>22.985446985446988</v>
      </c>
      <c r="R50" s="47">
        <f t="shared" ref="R50:S53" si="10">L50+I50+F50+C50+O50</f>
        <v>3959.2432432432433</v>
      </c>
      <c r="S50" s="50">
        <f t="shared" si="10"/>
        <v>17225</v>
      </c>
    </row>
    <row r="51" spans="1:19">
      <c r="A51" s="72" t="s">
        <v>50</v>
      </c>
      <c r="B51" s="69">
        <f t="shared" si="6"/>
        <v>14.835078046197669</v>
      </c>
      <c r="C51" s="22">
        <v>1355.4810810810811</v>
      </c>
      <c r="D51" s="70">
        <v>9137</v>
      </c>
      <c r="E51" s="46">
        <f t="shared" si="7"/>
        <v>20.97769340294257</v>
      </c>
      <c r="F51" s="22">
        <v>442</v>
      </c>
      <c r="G51" s="70">
        <v>2107</v>
      </c>
      <c r="H51" s="46">
        <f t="shared" ref="H51:H52" si="11">I51/J51*100</f>
        <v>13.394018205461638</v>
      </c>
      <c r="I51" s="22">
        <v>206</v>
      </c>
      <c r="J51" s="70">
        <v>1538</v>
      </c>
      <c r="K51" s="46">
        <f t="shared" si="8"/>
        <v>6.7437014586095856</v>
      </c>
      <c r="L51" s="10">
        <v>356</v>
      </c>
      <c r="M51" s="70">
        <v>5279</v>
      </c>
      <c r="N51" s="46">
        <f t="shared" si="5"/>
        <v>37.782416502946951</v>
      </c>
      <c r="O51" s="22">
        <v>3077</v>
      </c>
      <c r="P51" s="70">
        <v>8144</v>
      </c>
      <c r="Q51" s="46">
        <f t="shared" si="9"/>
        <v>20.745968636065946</v>
      </c>
      <c r="R51" s="47">
        <f t="shared" si="10"/>
        <v>5436.4810810810814</v>
      </c>
      <c r="S51" s="50">
        <f t="shared" si="10"/>
        <v>26205</v>
      </c>
    </row>
    <row r="52" spans="1:19">
      <c r="A52" s="36" t="s">
        <v>51</v>
      </c>
      <c r="B52" s="69">
        <f t="shared" si="6"/>
        <v>14.973007069306481</v>
      </c>
      <c r="C52" s="22">
        <v>1424.2324324324327</v>
      </c>
      <c r="D52" s="70">
        <v>9512</v>
      </c>
      <c r="E52" s="46">
        <f t="shared" si="7"/>
        <v>16.621401412275937</v>
      </c>
      <c r="F52" s="22">
        <v>306</v>
      </c>
      <c r="G52" s="70">
        <v>1841</v>
      </c>
      <c r="H52" s="46">
        <f t="shared" si="11"/>
        <v>15.354330708661418</v>
      </c>
      <c r="I52" s="22">
        <v>156</v>
      </c>
      <c r="J52" s="70">
        <v>1016</v>
      </c>
      <c r="K52" s="46">
        <f t="shared" si="8"/>
        <v>5.6472795497185739</v>
      </c>
      <c r="L52" s="10">
        <v>301</v>
      </c>
      <c r="M52" s="70">
        <v>5330</v>
      </c>
      <c r="N52" s="46">
        <f t="shared" si="5"/>
        <v>37.947103274559197</v>
      </c>
      <c r="O52" s="22">
        <v>3013</v>
      </c>
      <c r="P52" s="70">
        <v>7940</v>
      </c>
      <c r="Q52" s="46">
        <f t="shared" si="9"/>
        <v>20.282508804682056</v>
      </c>
      <c r="R52" s="47">
        <f t="shared" si="10"/>
        <v>5200.2324324324327</v>
      </c>
      <c r="S52" s="50">
        <f t="shared" si="10"/>
        <v>25639</v>
      </c>
    </row>
    <row r="53" spans="1:19" ht="15.75" thickBot="1">
      <c r="A53" s="41" t="s">
        <v>52</v>
      </c>
      <c r="B53" s="69">
        <f t="shared" si="6"/>
        <v>18.013626057501746</v>
      </c>
      <c r="C53" s="22">
        <v>1773.6216216216217</v>
      </c>
      <c r="D53" s="70">
        <v>9846</v>
      </c>
      <c r="E53" s="46">
        <f t="shared" si="7"/>
        <v>23.32155477031802</v>
      </c>
      <c r="F53" s="22">
        <v>198</v>
      </c>
      <c r="G53" s="70">
        <v>849</v>
      </c>
      <c r="H53" s="46">
        <f>I53/J53*100</f>
        <v>15.151515151515152</v>
      </c>
      <c r="I53" s="22">
        <v>110</v>
      </c>
      <c r="J53" s="70">
        <v>726</v>
      </c>
      <c r="K53" s="46">
        <f t="shared" si="8"/>
        <v>6.4102564102564097</v>
      </c>
      <c r="L53" s="22">
        <v>145</v>
      </c>
      <c r="M53" s="70">
        <v>2262</v>
      </c>
      <c r="N53" s="73">
        <f t="shared" si="5"/>
        <v>41.725389707452486</v>
      </c>
      <c r="O53" s="22">
        <v>1954</v>
      </c>
      <c r="P53" s="74">
        <v>4683</v>
      </c>
      <c r="Q53" s="46">
        <f t="shared" si="9"/>
        <v>22.762831436467504</v>
      </c>
      <c r="R53" s="47">
        <f t="shared" si="10"/>
        <v>4180.6216216216217</v>
      </c>
      <c r="S53" s="50">
        <f t="shared" si="10"/>
        <v>18366</v>
      </c>
    </row>
    <row r="54" spans="1:19" ht="15.75" thickBot="1">
      <c r="A54" s="75" t="s">
        <v>42</v>
      </c>
      <c r="B54" s="52">
        <f>C54/D54*100</f>
        <v>16.071189490193195</v>
      </c>
      <c r="C54" s="53">
        <f>SUM(C49:C53)</f>
        <v>6378.1729729729732</v>
      </c>
      <c r="D54" s="54">
        <f>SUM(D49:D53)</f>
        <v>39687</v>
      </c>
      <c r="E54" s="55">
        <f>F54/G54*100</f>
        <v>21.443991364835693</v>
      </c>
      <c r="F54" s="53">
        <f>SUM(F49:F53)</f>
        <v>1788</v>
      </c>
      <c r="G54" s="53">
        <f>SUM(G49:G53)</f>
        <v>8338</v>
      </c>
      <c r="H54" s="56">
        <f>I54/J54*100</f>
        <v>14.393079977311402</v>
      </c>
      <c r="I54" s="53">
        <f>SUM(I49:I53)</f>
        <v>1015</v>
      </c>
      <c r="J54" s="53">
        <f>SUM(J49:J53)</f>
        <v>7052</v>
      </c>
      <c r="K54" s="56">
        <f>L54/M54*100</f>
        <v>6.4767547857793986</v>
      </c>
      <c r="L54" s="53">
        <f>SUM(L49:L53)</f>
        <v>1421</v>
      </c>
      <c r="M54" s="54">
        <f>SUM(M49:M53)</f>
        <v>21940</v>
      </c>
      <c r="N54" s="76">
        <f t="shared" si="5"/>
        <v>36.856656741811996</v>
      </c>
      <c r="O54" s="53">
        <f>SUM(O49:O53)</f>
        <v>12131</v>
      </c>
      <c r="P54" s="53">
        <f>SUM(P49:P53)</f>
        <v>32914</v>
      </c>
      <c r="Q54" s="56">
        <f t="shared" si="9"/>
        <v>20.679492566221512</v>
      </c>
      <c r="R54" s="53">
        <f>SUM(R49:R53)</f>
        <v>22733.17297297297</v>
      </c>
      <c r="S54" s="57">
        <f>SUM(S49:S53)</f>
        <v>109931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65</v>
      </c>
    </row>
    <row r="59" spans="1:19">
      <c r="L5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workbookViewId="0">
      <selection activeCell="B62" sqref="B62"/>
    </sheetView>
  </sheetViews>
  <sheetFormatPr defaultRowHeight="15"/>
  <cols>
    <col min="1" max="1" width="22.140625" customWidth="1"/>
  </cols>
  <sheetData>
    <row r="1" spans="1:6" ht="15.75">
      <c r="A1" s="1" t="s">
        <v>67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7.6154625742000865</v>
      </c>
      <c r="C5" s="14">
        <f>C16/C27*100</f>
        <v>14.656272147413182</v>
      </c>
      <c r="D5" s="15">
        <f t="shared" ref="D5:D12" si="1">C5-B5</f>
        <v>7.0408095732130951</v>
      </c>
      <c r="E5" s="4"/>
      <c r="F5" s="4"/>
    </row>
    <row r="6" spans="1:6">
      <c r="A6" s="12" t="s">
        <v>5</v>
      </c>
      <c r="B6" s="14">
        <f t="shared" si="0"/>
        <v>1.9956874799284305</v>
      </c>
      <c r="C6" s="14">
        <f t="shared" si="0"/>
        <v>6.4767547857793986</v>
      </c>
      <c r="D6" s="15">
        <f t="shared" si="1"/>
        <v>4.481067305850968</v>
      </c>
      <c r="E6" s="4"/>
      <c r="F6" s="4"/>
    </row>
    <row r="7" spans="1:6">
      <c r="A7" s="12" t="s">
        <v>6</v>
      </c>
      <c r="B7" s="14">
        <f t="shared" si="0"/>
        <v>17.776046738072054</v>
      </c>
      <c r="C7" s="14">
        <f t="shared" si="0"/>
        <v>34.447535606029149</v>
      </c>
      <c r="D7" s="15">
        <f t="shared" si="1"/>
        <v>16.671488867957095</v>
      </c>
      <c r="E7" s="4"/>
      <c r="F7" s="4"/>
    </row>
    <row r="8" spans="1:6">
      <c r="A8" s="12" t="s">
        <v>7</v>
      </c>
      <c r="B8" s="14">
        <f t="shared" si="0"/>
        <v>10.470562801758305</v>
      </c>
      <c r="C8" s="14">
        <f t="shared" si="0"/>
        <v>16.070753647290044</v>
      </c>
      <c r="D8" s="15">
        <f t="shared" si="1"/>
        <v>5.6001908455317384</v>
      </c>
      <c r="E8" s="4"/>
      <c r="F8" s="4"/>
    </row>
    <row r="9" spans="1:6">
      <c r="A9" s="12" t="s">
        <v>8</v>
      </c>
      <c r="B9" s="14">
        <f t="shared" si="0"/>
        <v>25.493583415597236</v>
      </c>
      <c r="C9" s="14">
        <f t="shared" si="0"/>
        <v>37.385560319851663</v>
      </c>
      <c r="D9" s="15">
        <f t="shared" si="1"/>
        <v>11.891976904254427</v>
      </c>
      <c r="E9" s="4"/>
      <c r="F9" s="4"/>
    </row>
    <row r="10" spans="1:6">
      <c r="A10" s="12" t="s">
        <v>9</v>
      </c>
      <c r="B10" s="14">
        <f t="shared" si="0"/>
        <v>14.311463590483056</v>
      </c>
      <c r="C10" s="14">
        <f t="shared" si="0"/>
        <v>21.278637399544202</v>
      </c>
      <c r="D10" s="15">
        <f t="shared" si="1"/>
        <v>6.9671738090611459</v>
      </c>
      <c r="E10" s="4"/>
      <c r="F10" s="4"/>
    </row>
    <row r="11" spans="1:6">
      <c r="A11" s="12" t="s">
        <v>10</v>
      </c>
      <c r="B11" s="14">
        <v>7.6</v>
      </c>
      <c r="C11" s="14">
        <f>C5</f>
        <v>14.656272147413182</v>
      </c>
      <c r="D11" s="15">
        <f t="shared" si="1"/>
        <v>7.056272147413182</v>
      </c>
      <c r="E11" s="4"/>
      <c r="F11" s="4"/>
    </row>
    <row r="12" spans="1:6">
      <c r="A12" s="8" t="s">
        <v>11</v>
      </c>
      <c r="B12" s="16">
        <f t="shared" ref="B12" si="2">B23/B34*100</f>
        <v>11.598628802115961</v>
      </c>
      <c r="C12" s="17">
        <f>C23/C34*100</f>
        <v>20.043844217449124</v>
      </c>
      <c r="D12" s="18">
        <f t="shared" si="1"/>
        <v>8.4452154153331627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526</v>
      </c>
      <c r="C16" s="20">
        <v>1034</v>
      </c>
      <c r="D16" s="21">
        <f>C16-B16</f>
        <v>508</v>
      </c>
      <c r="E16" s="4"/>
      <c r="F16" s="4"/>
    </row>
    <row r="17" spans="1:6">
      <c r="A17" s="12" t="s">
        <v>5</v>
      </c>
      <c r="B17" s="20">
        <v>435</v>
      </c>
      <c r="C17" s="20">
        <v>1421</v>
      </c>
      <c r="D17" s="21">
        <f t="shared" ref="D17:D23" si="3">C17-B17</f>
        <v>986</v>
      </c>
      <c r="E17" s="4"/>
      <c r="F17" s="4"/>
    </row>
    <row r="18" spans="1:6">
      <c r="A18" s="12" t="s">
        <v>6</v>
      </c>
      <c r="B18" s="20">
        <v>4564</v>
      </c>
      <c r="C18" s="20">
        <v>8296</v>
      </c>
      <c r="D18" s="21">
        <f t="shared" si="3"/>
        <v>3732</v>
      </c>
      <c r="E18" s="4"/>
      <c r="F18" s="4"/>
    </row>
    <row r="19" spans="1:6">
      <c r="A19" s="12" t="s">
        <v>7</v>
      </c>
      <c r="B19" s="20">
        <v>4359</v>
      </c>
      <c r="C19" s="20">
        <v>6378</v>
      </c>
      <c r="D19" s="21">
        <f t="shared" si="3"/>
        <v>2019</v>
      </c>
      <c r="E19" s="4"/>
      <c r="F19" s="4"/>
    </row>
    <row r="20" spans="1:6">
      <c r="A20" s="12" t="s">
        <v>8</v>
      </c>
      <c r="B20" s="20">
        <v>2066</v>
      </c>
      <c r="C20" s="20">
        <v>3226</v>
      </c>
      <c r="D20" s="21">
        <f t="shared" si="3"/>
        <v>1160</v>
      </c>
      <c r="E20" s="20"/>
      <c r="F20" s="20"/>
    </row>
    <row r="21" spans="1:6">
      <c r="A21" s="12" t="s">
        <v>9</v>
      </c>
      <c r="B21" s="22">
        <v>1191</v>
      </c>
      <c r="C21" s="22">
        <v>1774</v>
      </c>
      <c r="D21" s="21">
        <f t="shared" si="3"/>
        <v>583</v>
      </c>
      <c r="E21" s="4"/>
      <c r="F21" s="20"/>
    </row>
    <row r="22" spans="1:6">
      <c r="A22" s="12" t="s">
        <v>10</v>
      </c>
      <c r="B22" s="23">
        <f>B33*B11/100</f>
        <v>190</v>
      </c>
      <c r="C22" s="23">
        <f>C11/100*C33</f>
        <v>366.40680368532958</v>
      </c>
      <c r="D22" s="21">
        <f t="shared" si="3"/>
        <v>176.40680368532958</v>
      </c>
      <c r="E22" s="4"/>
      <c r="F22" s="4"/>
    </row>
    <row r="23" spans="1:6">
      <c r="A23" s="8" t="s">
        <v>11</v>
      </c>
      <c r="B23" s="24">
        <f>SUM(B16:B22)</f>
        <v>13331</v>
      </c>
      <c r="C23" s="24">
        <f>SUM(C16:C22)</f>
        <v>22495.406803685328</v>
      </c>
      <c r="D23" s="25">
        <f t="shared" si="3"/>
        <v>9164.4068036853278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6907</v>
      </c>
      <c r="C27" s="20">
        <v>7055</v>
      </c>
      <c r="D27" s="21">
        <f t="shared" ref="D27:D34" si="4">C27-B27</f>
        <v>148</v>
      </c>
      <c r="E27" s="4"/>
      <c r="F27" s="4"/>
    </row>
    <row r="28" spans="1:6">
      <c r="A28" s="12" t="s">
        <v>5</v>
      </c>
      <c r="B28" s="20">
        <v>21797</v>
      </c>
      <c r="C28" s="20">
        <v>21940</v>
      </c>
      <c r="D28" s="21">
        <f t="shared" si="4"/>
        <v>143</v>
      </c>
      <c r="E28" s="4"/>
      <c r="F28" s="4"/>
    </row>
    <row r="29" spans="1:6">
      <c r="A29" s="12" t="s">
        <v>6</v>
      </c>
      <c r="B29" s="20">
        <v>25675</v>
      </c>
      <c r="C29" s="20">
        <v>24083</v>
      </c>
      <c r="D29" s="21">
        <f t="shared" si="4"/>
        <v>-1592</v>
      </c>
      <c r="E29" s="4"/>
      <c r="F29" s="4"/>
    </row>
    <row r="30" spans="1:6">
      <c r="A30" s="12" t="s">
        <v>7</v>
      </c>
      <c r="B30" s="20">
        <v>41631</v>
      </c>
      <c r="C30" s="20">
        <v>39687</v>
      </c>
      <c r="D30" s="21">
        <f t="shared" si="4"/>
        <v>-1944</v>
      </c>
      <c r="E30" s="4"/>
      <c r="F30" s="4"/>
    </row>
    <row r="31" spans="1:6">
      <c r="A31" s="12" t="s">
        <v>8</v>
      </c>
      <c r="B31" s="20">
        <v>8104</v>
      </c>
      <c r="C31" s="20">
        <v>8629</v>
      </c>
      <c r="D31" s="21">
        <f t="shared" si="4"/>
        <v>525</v>
      </c>
      <c r="E31" s="20"/>
      <c r="F31" s="20"/>
    </row>
    <row r="32" spans="1:6">
      <c r="A32" s="12" t="s">
        <v>9</v>
      </c>
      <c r="B32" s="20">
        <v>8322</v>
      </c>
      <c r="C32" s="20">
        <v>8337</v>
      </c>
      <c r="D32" s="21">
        <f t="shared" si="4"/>
        <v>15</v>
      </c>
      <c r="E32" s="4"/>
      <c r="F32" s="4"/>
    </row>
    <row r="33" spans="1:20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0">
      <c r="A34" s="8" t="s">
        <v>11</v>
      </c>
      <c r="B34" s="24">
        <f>SUM(B27:B33)</f>
        <v>114936</v>
      </c>
      <c r="C34" s="24">
        <f>SUM(C27:C33)</f>
        <v>112231</v>
      </c>
      <c r="D34" s="25">
        <f t="shared" si="4"/>
        <v>-2705</v>
      </c>
      <c r="E34" s="4"/>
      <c r="F34" s="4"/>
    </row>
    <row r="35" spans="1:20">
      <c r="A35" s="19"/>
      <c r="B35" s="26"/>
      <c r="C35" s="26"/>
      <c r="D35" s="27"/>
      <c r="E35" s="4"/>
      <c r="F35" s="4"/>
    </row>
    <row r="36" spans="1:20">
      <c r="A36" s="28" t="s">
        <v>14</v>
      </c>
      <c r="B36" s="4"/>
      <c r="C36" s="4"/>
      <c r="D36" s="4"/>
      <c r="E36" s="4"/>
      <c r="F36" s="4"/>
    </row>
    <row r="37" spans="1:20">
      <c r="A37" s="28" t="s">
        <v>15</v>
      </c>
      <c r="B37" s="4"/>
      <c r="C37" s="4"/>
      <c r="D37" s="4"/>
      <c r="E37" s="4"/>
      <c r="F37" s="4"/>
    </row>
    <row r="38" spans="1:20">
      <c r="A38" s="4"/>
      <c r="B38" s="4"/>
      <c r="C38" s="4"/>
      <c r="D38" s="4"/>
      <c r="E38" s="4"/>
      <c r="F38" s="4"/>
    </row>
    <row r="39" spans="1:20">
      <c r="A39" s="4"/>
      <c r="B39" s="4"/>
      <c r="C39" s="4"/>
      <c r="D39" s="4"/>
      <c r="E39" s="4"/>
      <c r="F39" s="4"/>
    </row>
    <row r="40" spans="1:20">
      <c r="A40" s="4"/>
      <c r="B40" s="4"/>
      <c r="C40" s="4"/>
      <c r="D40" s="4"/>
      <c r="E40" s="4"/>
    </row>
    <row r="41" spans="1:20">
      <c r="A41" t="s">
        <v>19</v>
      </c>
    </row>
    <row r="42" spans="1:20">
      <c r="A42" s="4" t="s">
        <v>59</v>
      </c>
    </row>
    <row r="44" spans="1:20">
      <c r="A44" s="4" t="s">
        <v>68</v>
      </c>
      <c r="B44">
        <v>2010</v>
      </c>
      <c r="C44" s="4" t="s">
        <v>61</v>
      </c>
    </row>
    <row r="45" spans="1:20" ht="15.75" thickBot="1"/>
    <row r="46" spans="1:20">
      <c r="A46" s="29">
        <v>2010</v>
      </c>
      <c r="B46" s="30" t="str">
        <f>A44</f>
        <v>UGE 11</v>
      </c>
      <c r="C46" s="31"/>
      <c r="D46" s="32"/>
      <c r="E46" s="33" t="str">
        <f>B46</f>
        <v>UGE 11</v>
      </c>
      <c r="F46" s="31"/>
      <c r="G46" s="32"/>
      <c r="H46" s="31" t="str">
        <f>B46</f>
        <v>UGE 11</v>
      </c>
      <c r="I46" s="31"/>
      <c r="J46" s="32"/>
      <c r="K46" s="31" t="str">
        <f>B46</f>
        <v>UGE 11</v>
      </c>
      <c r="L46" s="31"/>
      <c r="M46" s="32"/>
      <c r="N46" s="31" t="str">
        <f>E46</f>
        <v>UGE 11</v>
      </c>
      <c r="O46" s="31"/>
      <c r="P46" s="32"/>
      <c r="Q46" s="31" t="str">
        <f>B46</f>
        <v>UGE 11</v>
      </c>
      <c r="R46" s="31"/>
      <c r="S46" s="34"/>
      <c r="T46" s="35"/>
    </row>
    <row r="47" spans="1:20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0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15.322545659624314</v>
      </c>
      <c r="C49" s="22">
        <v>954.59459459459481</v>
      </c>
      <c r="D49" s="70">
        <v>6230</v>
      </c>
      <c r="E49" s="46">
        <f>F49/G49*100</f>
        <v>22.611788617886177</v>
      </c>
      <c r="F49" s="22">
        <v>445</v>
      </c>
      <c r="G49" s="70">
        <v>1968</v>
      </c>
      <c r="H49" s="46">
        <f>I49/J49*100</f>
        <v>14.200641319285387</v>
      </c>
      <c r="I49" s="22">
        <v>310</v>
      </c>
      <c r="J49" s="70">
        <v>2183</v>
      </c>
      <c r="K49" s="46">
        <f>L49/M49*100</f>
        <v>5.9974135143873264</v>
      </c>
      <c r="L49" s="22">
        <v>371</v>
      </c>
      <c r="M49" s="71">
        <v>6186</v>
      </c>
      <c r="N49" s="46">
        <f t="shared" ref="N49:N54" si="5">O49/P49*100</f>
        <v>31.020267949158363</v>
      </c>
      <c r="O49" s="22">
        <v>1806</v>
      </c>
      <c r="P49" s="71">
        <v>5822</v>
      </c>
      <c r="Q49" s="46">
        <f>R49/S49*100</f>
        <v>17.359393427998548</v>
      </c>
      <c r="R49" s="47">
        <f>L49+I49+F49+C49+O49</f>
        <v>3886.594594594595</v>
      </c>
      <c r="S49" s="50">
        <f>M49+J49+G49+D49+P49</f>
        <v>22389</v>
      </c>
    </row>
    <row r="50" spans="1:19">
      <c r="A50" s="36" t="s">
        <v>49</v>
      </c>
      <c r="B50" s="69">
        <f t="shared" ref="B50:B53" si="6">C50/D50*100</f>
        <v>17.538154841661491</v>
      </c>
      <c r="C50" s="22">
        <v>870.24324324324323</v>
      </c>
      <c r="D50" s="70">
        <v>4962</v>
      </c>
      <c r="E50" s="46">
        <f t="shared" ref="E50:E53" si="7">F50/G50*100</f>
        <v>24.634920634920636</v>
      </c>
      <c r="F50" s="22">
        <v>388</v>
      </c>
      <c r="G50" s="70">
        <v>1575</v>
      </c>
      <c r="H50" s="46">
        <f>I50/J50*100</f>
        <v>16.007532956685498</v>
      </c>
      <c r="I50" s="22">
        <v>255</v>
      </c>
      <c r="J50" s="70">
        <v>1593</v>
      </c>
      <c r="K50" s="46">
        <f t="shared" ref="K50:K53" si="8">L50/M50*100</f>
        <v>8.6021505376344098</v>
      </c>
      <c r="L50" s="22">
        <v>248</v>
      </c>
      <c r="M50" s="70">
        <v>2883</v>
      </c>
      <c r="N50" s="46">
        <f t="shared" si="5"/>
        <v>33.209856659687546</v>
      </c>
      <c r="O50" s="22">
        <v>2062</v>
      </c>
      <c r="P50" s="70">
        <v>6209</v>
      </c>
      <c r="Q50" s="46">
        <f t="shared" ref="Q50:Q54" si="9">R50/S50*100</f>
        <v>22.199763344810378</v>
      </c>
      <c r="R50" s="47">
        <f t="shared" ref="R50:S53" si="10">L50+I50+F50+C50+O50</f>
        <v>3823.2432432432433</v>
      </c>
      <c r="S50" s="50">
        <f t="shared" si="10"/>
        <v>17222</v>
      </c>
    </row>
    <row r="51" spans="1:19">
      <c r="A51" s="72" t="s">
        <v>50</v>
      </c>
      <c r="B51" s="69">
        <f t="shared" si="6"/>
        <v>14.835078046197669</v>
      </c>
      <c r="C51" s="22">
        <v>1355.4810810810811</v>
      </c>
      <c r="D51" s="70">
        <v>9137</v>
      </c>
      <c r="E51" s="46">
        <f t="shared" si="7"/>
        <v>20.617577197149643</v>
      </c>
      <c r="F51" s="22">
        <v>434</v>
      </c>
      <c r="G51" s="70">
        <v>2105</v>
      </c>
      <c r="H51" s="46">
        <f t="shared" ref="H51:H52" si="11">I51/J51*100</f>
        <v>13.077423552374757</v>
      </c>
      <c r="I51" s="22">
        <v>201</v>
      </c>
      <c r="J51" s="70">
        <v>1537</v>
      </c>
      <c r="K51" s="46">
        <f t="shared" si="8"/>
        <v>6.7437014586095856</v>
      </c>
      <c r="L51" s="10">
        <v>356</v>
      </c>
      <c r="M51" s="70">
        <v>5279</v>
      </c>
      <c r="N51" s="46">
        <f t="shared" si="5"/>
        <v>34.536717594874325</v>
      </c>
      <c r="O51" s="22">
        <v>2803</v>
      </c>
      <c r="P51" s="70">
        <v>8116</v>
      </c>
      <c r="Q51" s="46">
        <f t="shared" si="9"/>
        <v>19.674031791400175</v>
      </c>
      <c r="R51" s="47">
        <f t="shared" si="10"/>
        <v>5149.4810810810814</v>
      </c>
      <c r="S51" s="50">
        <f t="shared" si="10"/>
        <v>26174</v>
      </c>
    </row>
    <row r="52" spans="1:19">
      <c r="A52" s="36" t="s">
        <v>51</v>
      </c>
      <c r="B52" s="69">
        <f t="shared" si="6"/>
        <v>14.973007069306481</v>
      </c>
      <c r="C52" s="22">
        <v>1424.2324324324327</v>
      </c>
      <c r="D52" s="70">
        <v>9512</v>
      </c>
      <c r="E52" s="46">
        <f t="shared" si="7"/>
        <v>16.45844649646931</v>
      </c>
      <c r="F52" s="22">
        <v>303</v>
      </c>
      <c r="G52" s="70">
        <v>1841</v>
      </c>
      <c r="H52" s="46">
        <f t="shared" si="11"/>
        <v>15.354330708661418</v>
      </c>
      <c r="I52" s="22">
        <v>156</v>
      </c>
      <c r="J52" s="70">
        <v>1016</v>
      </c>
      <c r="K52" s="46">
        <f t="shared" si="8"/>
        <v>5.6472795497185739</v>
      </c>
      <c r="L52" s="10">
        <v>301</v>
      </c>
      <c r="M52" s="70">
        <v>5330</v>
      </c>
      <c r="N52" s="46">
        <f t="shared" si="5"/>
        <v>36.968085106382979</v>
      </c>
      <c r="O52" s="22">
        <v>2919</v>
      </c>
      <c r="P52" s="70">
        <v>7896</v>
      </c>
      <c r="Q52" s="46">
        <f t="shared" si="9"/>
        <v>19.938395907139803</v>
      </c>
      <c r="R52" s="47">
        <f t="shared" si="10"/>
        <v>5103.2324324324327</v>
      </c>
      <c r="S52" s="50">
        <f t="shared" si="10"/>
        <v>25595</v>
      </c>
    </row>
    <row r="53" spans="1:19" ht="15.75" thickBot="1">
      <c r="A53" s="41" t="s">
        <v>52</v>
      </c>
      <c r="B53" s="69">
        <f t="shared" si="6"/>
        <v>18.013626057501746</v>
      </c>
      <c r="C53" s="22">
        <v>1773.6216216216217</v>
      </c>
      <c r="D53" s="70">
        <v>9846</v>
      </c>
      <c r="E53" s="46">
        <f t="shared" si="7"/>
        <v>24.056603773584907</v>
      </c>
      <c r="F53" s="22">
        <v>204</v>
      </c>
      <c r="G53" s="70">
        <v>848</v>
      </c>
      <c r="H53" s="46">
        <f>I53/J53*100</f>
        <v>15.426997245179063</v>
      </c>
      <c r="I53" s="22">
        <v>112</v>
      </c>
      <c r="J53" s="70">
        <v>726</v>
      </c>
      <c r="K53" s="46">
        <f t="shared" si="8"/>
        <v>6.4102564102564097</v>
      </c>
      <c r="L53" s="22">
        <v>145</v>
      </c>
      <c r="M53" s="70">
        <v>2262</v>
      </c>
      <c r="N53" s="73">
        <f t="shared" si="5"/>
        <v>41.379310344827587</v>
      </c>
      <c r="O53" s="22">
        <v>1932</v>
      </c>
      <c r="P53" s="74">
        <v>4669</v>
      </c>
      <c r="Q53" s="46">
        <f t="shared" si="9"/>
        <v>22.705147521233837</v>
      </c>
      <c r="R53" s="47">
        <f t="shared" si="10"/>
        <v>4166.6216216216217</v>
      </c>
      <c r="S53" s="50">
        <f t="shared" si="10"/>
        <v>18351</v>
      </c>
    </row>
    <row r="54" spans="1:19" ht="15.75" thickBot="1">
      <c r="A54" s="75" t="s">
        <v>42</v>
      </c>
      <c r="B54" s="52">
        <f>C54/D54*100</f>
        <v>16.071189490193195</v>
      </c>
      <c r="C54" s="53">
        <f>SUM(C49:C53)</f>
        <v>6378.1729729729732</v>
      </c>
      <c r="D54" s="54">
        <f>SUM(D49:D53)</f>
        <v>39687</v>
      </c>
      <c r="E54" s="55">
        <f>F54/G54*100</f>
        <v>21.278637399544202</v>
      </c>
      <c r="F54" s="53">
        <f>SUM(F49:F53)</f>
        <v>1774</v>
      </c>
      <c r="G54" s="53">
        <f>SUM(G49:G53)</f>
        <v>8337</v>
      </c>
      <c r="H54" s="56">
        <f>I54/J54*100</f>
        <v>14.656272147413182</v>
      </c>
      <c r="I54" s="53">
        <f>SUM(I49:I53)</f>
        <v>1034</v>
      </c>
      <c r="J54" s="53">
        <f>SUM(J49:J53)</f>
        <v>7055</v>
      </c>
      <c r="K54" s="56">
        <f>L54/M54*100</f>
        <v>6.4767547857793986</v>
      </c>
      <c r="L54" s="53">
        <f>SUM(L49:L53)</f>
        <v>1421</v>
      </c>
      <c r="M54" s="54">
        <f>SUM(M49:M53)</f>
        <v>21940</v>
      </c>
      <c r="N54" s="76">
        <f t="shared" si="5"/>
        <v>35.222548300317925</v>
      </c>
      <c r="O54" s="53">
        <f>SUM(O49:O53)</f>
        <v>11522</v>
      </c>
      <c r="P54" s="53">
        <f>SUM(P49:P53)</f>
        <v>32712</v>
      </c>
      <c r="Q54" s="56">
        <f t="shared" si="9"/>
        <v>20.166746838152363</v>
      </c>
      <c r="R54" s="53">
        <f>SUM(R49:R53)</f>
        <v>22129.17297297297</v>
      </c>
      <c r="S54" s="57">
        <f>SUM(S49:S53)</f>
        <v>109731</v>
      </c>
    </row>
    <row r="56" spans="1:19">
      <c r="A56" s="4" t="s">
        <v>14</v>
      </c>
    </row>
    <row r="57" spans="1:19">
      <c r="A57" t="s">
        <v>53</v>
      </c>
    </row>
    <row r="58" spans="1:19">
      <c r="A58" s="4"/>
    </row>
    <row r="59" spans="1:19">
      <c r="L5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topLeftCell="A31" workbookViewId="0">
      <selection activeCell="B63" sqref="B63"/>
    </sheetView>
  </sheetViews>
  <sheetFormatPr defaultRowHeight="15"/>
  <cols>
    <col min="1" max="1" width="22.140625" customWidth="1"/>
  </cols>
  <sheetData>
    <row r="1" spans="1:6" ht="15.75">
      <c r="A1" s="1" t="s">
        <v>69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8.3309227654035283</v>
      </c>
      <c r="C5" s="14">
        <f>C16/C27*100</f>
        <v>14.580098800282288</v>
      </c>
      <c r="D5" s="15">
        <f t="shared" ref="D5:D12" si="1">C5-B5</f>
        <v>6.2491760348787597</v>
      </c>
      <c r="E5" s="4"/>
      <c r="F5" s="4"/>
    </row>
    <row r="6" spans="1:6">
      <c r="A6" s="12" t="s">
        <v>5</v>
      </c>
      <c r="B6" s="14">
        <f t="shared" si="0"/>
        <v>1.8916319333119589</v>
      </c>
      <c r="C6" s="14">
        <f t="shared" si="0"/>
        <v>6.4767547857793986</v>
      </c>
      <c r="D6" s="15">
        <f t="shared" si="1"/>
        <v>4.5851228524674399</v>
      </c>
      <c r="E6" s="4"/>
      <c r="F6" s="4"/>
    </row>
    <row r="7" spans="1:6">
      <c r="A7" s="12" t="s">
        <v>6</v>
      </c>
      <c r="B7" s="14">
        <f t="shared" si="0"/>
        <v>17.205488093360668</v>
      </c>
      <c r="C7" s="14">
        <f t="shared" si="0"/>
        <v>23.080863808322825</v>
      </c>
      <c r="D7" s="15">
        <f t="shared" si="1"/>
        <v>5.875375714962157</v>
      </c>
      <c r="E7" s="4"/>
      <c r="F7" s="4"/>
    </row>
    <row r="8" spans="1:6">
      <c r="A8" s="12" t="s">
        <v>7</v>
      </c>
      <c r="B8" s="14">
        <f t="shared" si="0"/>
        <v>12.243783103341805</v>
      </c>
      <c r="C8" s="14">
        <f t="shared" si="0"/>
        <v>15.069222577209798</v>
      </c>
      <c r="D8" s="15">
        <f t="shared" si="1"/>
        <v>2.8254394738679931</v>
      </c>
      <c r="E8" s="4"/>
      <c r="F8" s="4"/>
    </row>
    <row r="9" spans="1:6">
      <c r="A9" s="12" t="s">
        <v>8</v>
      </c>
      <c r="B9" s="14">
        <f t="shared" si="0"/>
        <v>23.942480527261832</v>
      </c>
      <c r="C9" s="14">
        <f t="shared" si="0"/>
        <v>25.80356142905141</v>
      </c>
      <c r="D9" s="15">
        <f t="shared" si="1"/>
        <v>1.8610809017895775</v>
      </c>
      <c r="E9" s="4"/>
      <c r="F9" s="4"/>
    </row>
    <row r="10" spans="1:6">
      <c r="A10" s="12" t="s">
        <v>9</v>
      </c>
      <c r="B10" s="14">
        <f t="shared" si="0"/>
        <v>14.185576808839254</v>
      </c>
      <c r="C10" s="14">
        <f t="shared" si="0"/>
        <v>20.436389650649815</v>
      </c>
      <c r="D10" s="15">
        <f t="shared" si="1"/>
        <v>6.2508128418105606</v>
      </c>
      <c r="E10" s="4"/>
      <c r="F10" s="4"/>
    </row>
    <row r="11" spans="1:6">
      <c r="A11" s="12" t="s">
        <v>10</v>
      </c>
      <c r="B11" s="14">
        <v>8.3000000000000007</v>
      </c>
      <c r="C11" s="14">
        <f>C5</f>
        <v>14.580098800282288</v>
      </c>
      <c r="D11" s="15">
        <f t="shared" si="1"/>
        <v>6.2800988002822873</v>
      </c>
      <c r="E11" s="4"/>
      <c r="F11" s="4"/>
    </row>
    <row r="12" spans="1:6">
      <c r="A12" s="8" t="s">
        <v>11</v>
      </c>
      <c r="B12" s="16">
        <f t="shared" ref="B12" si="2">B23/B34*100</f>
        <v>12.043628113201011</v>
      </c>
      <c r="C12" s="17">
        <f>C23/C34*100</f>
        <v>16.375842806823208</v>
      </c>
      <c r="D12" s="18">
        <f t="shared" si="1"/>
        <v>4.3322146936221966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576</v>
      </c>
      <c r="C16" s="20">
        <v>1033</v>
      </c>
      <c r="D16" s="21">
        <f>C16-B16</f>
        <v>457</v>
      </c>
      <c r="E16" s="4"/>
      <c r="F16" s="4"/>
    </row>
    <row r="17" spans="1:6">
      <c r="A17" s="12" t="s">
        <v>5</v>
      </c>
      <c r="B17" s="20">
        <v>413</v>
      </c>
      <c r="C17" s="20">
        <v>1421</v>
      </c>
      <c r="D17" s="21">
        <f t="shared" ref="D17:D23" si="3">C17-B17</f>
        <v>1008</v>
      </c>
      <c r="E17" s="4"/>
      <c r="F17" s="4"/>
    </row>
    <row r="18" spans="1:6">
      <c r="A18" s="12" t="s">
        <v>6</v>
      </c>
      <c r="B18" s="20">
        <v>4364</v>
      </c>
      <c r="C18" s="20">
        <v>5857</v>
      </c>
      <c r="D18" s="21">
        <f t="shared" si="3"/>
        <v>1493</v>
      </c>
      <c r="E18" s="4"/>
      <c r="F18" s="4"/>
    </row>
    <row r="19" spans="1:6">
      <c r="A19" s="12" t="s">
        <v>7</v>
      </c>
      <c r="B19" s="20">
        <v>5155</v>
      </c>
      <c r="C19" s="20">
        <v>6226</v>
      </c>
      <c r="D19" s="21">
        <f t="shared" si="3"/>
        <v>1071</v>
      </c>
      <c r="E19" s="4"/>
      <c r="F19" s="4"/>
    </row>
    <row r="20" spans="1:6">
      <c r="A20" s="12" t="s">
        <v>8</v>
      </c>
      <c r="B20" s="20">
        <v>1998</v>
      </c>
      <c r="C20" s="20">
        <v>2304</v>
      </c>
      <c r="D20" s="21">
        <f t="shared" si="3"/>
        <v>306</v>
      </c>
      <c r="E20" s="20"/>
      <c r="F20" s="20"/>
    </row>
    <row r="21" spans="1:6">
      <c r="A21" s="12" t="s">
        <v>9</v>
      </c>
      <c r="B21" s="22">
        <v>1194</v>
      </c>
      <c r="C21" s="22">
        <v>1714</v>
      </c>
      <c r="D21" s="21">
        <f t="shared" si="3"/>
        <v>520</v>
      </c>
      <c r="E21" s="4"/>
      <c r="F21" s="20"/>
    </row>
    <row r="22" spans="1:6">
      <c r="A22" s="12" t="s">
        <v>10</v>
      </c>
      <c r="B22" s="23">
        <f>B33*B11/100</f>
        <v>207.5</v>
      </c>
      <c r="C22" s="23">
        <f>C11/100*C33</f>
        <v>364.50247000705718</v>
      </c>
      <c r="D22" s="21">
        <f t="shared" si="3"/>
        <v>157.00247000705718</v>
      </c>
      <c r="E22" s="4"/>
      <c r="F22" s="4"/>
    </row>
    <row r="23" spans="1:6">
      <c r="A23" s="8" t="s">
        <v>11</v>
      </c>
      <c r="B23" s="24">
        <f>SUM(B16:B22)</f>
        <v>13907.5</v>
      </c>
      <c r="C23" s="24">
        <f>SUM(C16:C22)</f>
        <v>18919.502470007057</v>
      </c>
      <c r="D23" s="25">
        <f t="shared" si="3"/>
        <v>5012.0024700070571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6914</v>
      </c>
      <c r="C27" s="20">
        <v>7085</v>
      </c>
      <c r="D27" s="21">
        <f t="shared" ref="D27:D34" si="4">C27-B27</f>
        <v>171</v>
      </c>
      <c r="E27" s="4"/>
      <c r="F27" s="4"/>
    </row>
    <row r="28" spans="1:6">
      <c r="A28" s="12" t="s">
        <v>5</v>
      </c>
      <c r="B28" s="20">
        <v>21833</v>
      </c>
      <c r="C28" s="20">
        <v>21940</v>
      </c>
      <c r="D28" s="21">
        <f t="shared" si="4"/>
        <v>107</v>
      </c>
      <c r="E28" s="4"/>
      <c r="F28" s="4"/>
    </row>
    <row r="29" spans="1:6">
      <c r="A29" s="12" t="s">
        <v>6</v>
      </c>
      <c r="B29" s="20">
        <v>25364</v>
      </c>
      <c r="C29" s="20">
        <v>25376</v>
      </c>
      <c r="D29" s="21">
        <f t="shared" si="4"/>
        <v>12</v>
      </c>
      <c r="E29" s="4"/>
      <c r="F29" s="4"/>
    </row>
    <row r="30" spans="1:6">
      <c r="A30" s="12" t="s">
        <v>7</v>
      </c>
      <c r="B30" s="20">
        <v>42103</v>
      </c>
      <c r="C30" s="20">
        <v>41316</v>
      </c>
      <c r="D30" s="21">
        <f t="shared" si="4"/>
        <v>-787</v>
      </c>
      <c r="E30" s="4"/>
      <c r="F30" s="4"/>
    </row>
    <row r="31" spans="1:6">
      <c r="A31" s="12" t="s">
        <v>8</v>
      </c>
      <c r="B31" s="20">
        <v>8345</v>
      </c>
      <c r="C31" s="20">
        <v>8929</v>
      </c>
      <c r="D31" s="21">
        <f t="shared" si="4"/>
        <v>584</v>
      </c>
      <c r="E31" s="20"/>
      <c r="F31" s="20"/>
    </row>
    <row r="32" spans="1:6">
      <c r="A32" s="12" t="s">
        <v>9</v>
      </c>
      <c r="B32" s="20">
        <v>8417</v>
      </c>
      <c r="C32" s="20">
        <v>8387</v>
      </c>
      <c r="D32" s="21">
        <f t="shared" si="4"/>
        <v>-30</v>
      </c>
      <c r="E32" s="4"/>
      <c r="F32" s="4"/>
    </row>
    <row r="33" spans="1:20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0">
      <c r="A34" s="8" t="s">
        <v>11</v>
      </c>
      <c r="B34" s="24">
        <f>SUM(B27:B33)</f>
        <v>115476</v>
      </c>
      <c r="C34" s="24">
        <f>SUM(C27:C33)</f>
        <v>115533</v>
      </c>
      <c r="D34" s="25">
        <f t="shared" si="4"/>
        <v>57</v>
      </c>
      <c r="E34" s="4"/>
      <c r="F34" s="4"/>
    </row>
    <row r="35" spans="1:20">
      <c r="A35" s="19"/>
      <c r="B35" s="26"/>
      <c r="C35" s="26"/>
      <c r="D35" s="27"/>
      <c r="E35" s="4"/>
      <c r="F35" s="4"/>
    </row>
    <row r="36" spans="1:20">
      <c r="A36" s="28" t="s">
        <v>14</v>
      </c>
      <c r="B36" s="4"/>
      <c r="C36" s="4"/>
      <c r="D36" s="4"/>
      <c r="E36" s="4"/>
      <c r="F36" s="4"/>
    </row>
    <row r="37" spans="1:20">
      <c r="A37" s="28" t="s">
        <v>15</v>
      </c>
      <c r="B37" s="4"/>
      <c r="C37" s="4"/>
      <c r="D37" s="4"/>
      <c r="E37" s="4"/>
      <c r="F37" s="4"/>
    </row>
    <row r="38" spans="1:20">
      <c r="A38" s="4" t="s">
        <v>70</v>
      </c>
      <c r="B38" s="4"/>
      <c r="C38" s="4"/>
      <c r="D38" s="4"/>
      <c r="E38" s="4"/>
      <c r="F38" s="4"/>
    </row>
    <row r="39" spans="1:20">
      <c r="A39" s="4"/>
      <c r="B39" s="4"/>
      <c r="C39" s="4"/>
      <c r="D39" s="4"/>
      <c r="E39" s="4"/>
      <c r="F39" s="4"/>
    </row>
    <row r="40" spans="1:20">
      <c r="A40" s="4"/>
      <c r="B40" s="4"/>
      <c r="C40" s="4"/>
      <c r="D40" s="4"/>
      <c r="E40" s="4"/>
    </row>
    <row r="41" spans="1:20">
      <c r="A41" t="s">
        <v>19</v>
      </c>
    </row>
    <row r="42" spans="1:20">
      <c r="A42" s="4" t="s">
        <v>59</v>
      </c>
    </row>
    <row r="44" spans="1:20">
      <c r="A44" s="4" t="s">
        <v>71</v>
      </c>
      <c r="B44">
        <v>2010</v>
      </c>
      <c r="C44" s="4" t="s">
        <v>61</v>
      </c>
    </row>
    <row r="45" spans="1:20" ht="15.75" thickBot="1"/>
    <row r="46" spans="1:20">
      <c r="A46" s="29">
        <v>2010</v>
      </c>
      <c r="B46" s="30" t="str">
        <f>A44</f>
        <v>UGE 13</v>
      </c>
      <c r="C46" s="31"/>
      <c r="D46" s="32"/>
      <c r="E46" s="33" t="str">
        <f>B46</f>
        <v>UGE 13</v>
      </c>
      <c r="F46" s="31"/>
      <c r="G46" s="32"/>
      <c r="H46" s="31" t="str">
        <f>B46</f>
        <v>UGE 13</v>
      </c>
      <c r="I46" s="31"/>
      <c r="J46" s="32"/>
      <c r="K46" s="31" t="str">
        <f>B46</f>
        <v>UGE 13</v>
      </c>
      <c r="L46" s="31"/>
      <c r="M46" s="32"/>
      <c r="N46" s="31" t="str">
        <f>E46</f>
        <v>UGE 13</v>
      </c>
      <c r="O46" s="31"/>
      <c r="P46" s="32"/>
      <c r="Q46" s="31" t="str">
        <f>B46</f>
        <v>UGE 13</v>
      </c>
      <c r="R46" s="31"/>
      <c r="S46" s="34"/>
      <c r="T46" s="35"/>
    </row>
    <row r="47" spans="1:20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0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14.23275465246269</v>
      </c>
      <c r="C49" s="22">
        <v>935.94594594594639</v>
      </c>
      <c r="D49" s="70">
        <v>6576</v>
      </c>
      <c r="E49" s="46">
        <f>F49/G49*100</f>
        <v>21.699544764795146</v>
      </c>
      <c r="F49" s="22">
        <v>429</v>
      </c>
      <c r="G49" s="70">
        <v>1977</v>
      </c>
      <c r="H49" s="46">
        <f>I49/J49*100</f>
        <v>14.468864468864471</v>
      </c>
      <c r="I49" s="22">
        <v>316</v>
      </c>
      <c r="J49" s="70">
        <v>2184</v>
      </c>
      <c r="K49" s="46">
        <f>L49/M49*100</f>
        <v>5.9974135143873264</v>
      </c>
      <c r="L49" s="22">
        <v>371</v>
      </c>
      <c r="M49" s="71">
        <v>6186</v>
      </c>
      <c r="N49" s="46">
        <f t="shared" ref="N49:N54" si="5">O49/P49*100</f>
        <v>22.667318026380066</v>
      </c>
      <c r="O49" s="22">
        <v>1392</v>
      </c>
      <c r="P49" s="71">
        <v>6141</v>
      </c>
      <c r="Q49" s="46">
        <f>R49/S49*100</f>
        <v>14.932127757309861</v>
      </c>
      <c r="R49" s="47">
        <f>L49+I49+F49+C49+O49</f>
        <v>3443.9459459459463</v>
      </c>
      <c r="S49" s="50">
        <f>M49+J49+G49+D49+P49</f>
        <v>23064</v>
      </c>
    </row>
    <row r="50" spans="1:19">
      <c r="A50" s="36" t="s">
        <v>49</v>
      </c>
      <c r="B50" s="69">
        <f t="shared" ref="B50:B53" si="6">C50/D50*100</f>
        <v>15.849519924790792</v>
      </c>
      <c r="C50" s="22">
        <v>833.84324324324359</v>
      </c>
      <c r="D50" s="70">
        <v>5261</v>
      </c>
      <c r="E50" s="46">
        <f t="shared" ref="E50:E53" si="7">F50/G50*100</f>
        <v>22.916666666666664</v>
      </c>
      <c r="F50" s="22">
        <v>363</v>
      </c>
      <c r="G50" s="70">
        <v>1584</v>
      </c>
      <c r="H50" s="46">
        <f>I50/J50*100</f>
        <v>16.082603254067585</v>
      </c>
      <c r="I50" s="22">
        <v>257</v>
      </c>
      <c r="J50" s="70">
        <v>1598</v>
      </c>
      <c r="K50" s="46">
        <f t="shared" ref="K50:K53" si="8">L50/M50*100</f>
        <v>8.6021505376344098</v>
      </c>
      <c r="L50" s="22">
        <v>248</v>
      </c>
      <c r="M50" s="70">
        <v>2883</v>
      </c>
      <c r="N50" s="46">
        <f t="shared" si="5"/>
        <v>23.627055538318338</v>
      </c>
      <c r="O50" s="22">
        <v>1523</v>
      </c>
      <c r="P50" s="70">
        <v>6446</v>
      </c>
      <c r="Q50" s="46">
        <f t="shared" ref="Q50:Q54" si="9">R50/S50*100</f>
        <v>18.145640576430587</v>
      </c>
      <c r="R50" s="47">
        <f t="shared" ref="R50:S53" si="10">L50+I50+F50+C50+O50</f>
        <v>3224.8432432432437</v>
      </c>
      <c r="S50" s="50">
        <f t="shared" si="10"/>
        <v>17772</v>
      </c>
    </row>
    <row r="51" spans="1:19">
      <c r="A51" s="72" t="s">
        <v>50</v>
      </c>
      <c r="B51" s="69">
        <f t="shared" si="6"/>
        <v>13.75413867323933</v>
      </c>
      <c r="C51" s="22">
        <v>1309.1189189189195</v>
      </c>
      <c r="D51" s="70">
        <v>9518</v>
      </c>
      <c r="E51" s="46">
        <f t="shared" si="7"/>
        <v>19.839773798303487</v>
      </c>
      <c r="F51" s="22">
        <v>421</v>
      </c>
      <c r="G51" s="70">
        <v>2122</v>
      </c>
      <c r="H51" s="46">
        <f t="shared" ref="H51:H52" si="11">I51/J51*100</f>
        <v>12.984496124031008</v>
      </c>
      <c r="I51" s="22">
        <v>201</v>
      </c>
      <c r="J51" s="70">
        <v>1548</v>
      </c>
      <c r="K51" s="46">
        <f t="shared" si="8"/>
        <v>6.7437014586095856</v>
      </c>
      <c r="L51" s="10">
        <v>356</v>
      </c>
      <c r="M51" s="70">
        <v>5279</v>
      </c>
      <c r="N51" s="46">
        <f t="shared" si="5"/>
        <v>22.976623986843649</v>
      </c>
      <c r="O51" s="22">
        <v>1956</v>
      </c>
      <c r="P51" s="70">
        <v>8513</v>
      </c>
      <c r="Q51" s="46">
        <f t="shared" si="9"/>
        <v>15.726904814377015</v>
      </c>
      <c r="R51" s="47">
        <f t="shared" si="10"/>
        <v>4243.118918918919</v>
      </c>
      <c r="S51" s="50">
        <f t="shared" si="10"/>
        <v>26980</v>
      </c>
    </row>
    <row r="52" spans="1:19">
      <c r="A52" s="36" t="s">
        <v>51</v>
      </c>
      <c r="B52" s="69">
        <f t="shared" si="6"/>
        <v>14.689663709511047</v>
      </c>
      <c r="C52" s="22">
        <v>1443.2594594594605</v>
      </c>
      <c r="D52" s="70">
        <v>9825</v>
      </c>
      <c r="E52" s="46">
        <f t="shared" si="7"/>
        <v>15.712742980561556</v>
      </c>
      <c r="F52" s="22">
        <v>291</v>
      </c>
      <c r="G52" s="70">
        <v>1852</v>
      </c>
      <c r="H52" s="46">
        <f t="shared" si="11"/>
        <v>14.691478942213514</v>
      </c>
      <c r="I52" s="22">
        <v>150</v>
      </c>
      <c r="J52" s="70">
        <v>1021</v>
      </c>
      <c r="K52" s="46">
        <f t="shared" si="8"/>
        <v>5.6472795497185739</v>
      </c>
      <c r="L52" s="10">
        <v>301</v>
      </c>
      <c r="M52" s="70">
        <v>5330</v>
      </c>
      <c r="N52" s="46">
        <f t="shared" si="5"/>
        <v>21.906235126130412</v>
      </c>
      <c r="O52" s="22">
        <v>1841</v>
      </c>
      <c r="P52" s="70">
        <v>8404</v>
      </c>
      <c r="Q52" s="46">
        <f t="shared" si="9"/>
        <v>15.23251914141745</v>
      </c>
      <c r="R52" s="47">
        <f t="shared" si="10"/>
        <v>4026.2594594594602</v>
      </c>
      <c r="S52" s="50">
        <f t="shared" si="10"/>
        <v>26432</v>
      </c>
    </row>
    <row r="53" spans="1:19" ht="15.75" thickBot="1">
      <c r="A53" s="41" t="s">
        <v>52</v>
      </c>
      <c r="B53" s="69">
        <f t="shared" si="6"/>
        <v>16.811738731628246</v>
      </c>
      <c r="C53" s="22">
        <v>1704.0378378378389</v>
      </c>
      <c r="D53" s="70">
        <v>10136</v>
      </c>
      <c r="E53" s="46">
        <f t="shared" si="7"/>
        <v>24.647887323943664</v>
      </c>
      <c r="F53" s="22">
        <v>210</v>
      </c>
      <c r="G53" s="70">
        <v>852</v>
      </c>
      <c r="H53" s="46">
        <f>I53/J53*100</f>
        <v>14.850136239782016</v>
      </c>
      <c r="I53" s="22">
        <v>109</v>
      </c>
      <c r="J53" s="70">
        <v>734</v>
      </c>
      <c r="K53" s="46">
        <f t="shared" si="8"/>
        <v>6.4102564102564097</v>
      </c>
      <c r="L53" s="22">
        <v>145</v>
      </c>
      <c r="M53" s="70">
        <v>2262</v>
      </c>
      <c r="N53" s="73">
        <f t="shared" si="5"/>
        <v>30.410331181003958</v>
      </c>
      <c r="O53" s="22">
        <v>1460</v>
      </c>
      <c r="P53" s="74">
        <v>4801</v>
      </c>
      <c r="Q53" s="46">
        <f t="shared" si="9"/>
        <v>19.313483299642474</v>
      </c>
      <c r="R53" s="47">
        <f t="shared" si="10"/>
        <v>3628.0378378378391</v>
      </c>
      <c r="S53" s="50">
        <f t="shared" si="10"/>
        <v>18785</v>
      </c>
    </row>
    <row r="54" spans="1:19" ht="15.75" thickBot="1">
      <c r="A54" s="75" t="s">
        <v>42</v>
      </c>
      <c r="B54" s="52">
        <f>C54/D54*100</f>
        <v>15.069719734256484</v>
      </c>
      <c r="C54" s="53">
        <f>SUM(C49:C53)</f>
        <v>6226.2054054054088</v>
      </c>
      <c r="D54" s="54">
        <f>SUM(D49:D53)</f>
        <v>41316</v>
      </c>
      <c r="E54" s="55">
        <f>F54/G54*100</f>
        <v>20.436389650649815</v>
      </c>
      <c r="F54" s="53">
        <f>SUM(F49:F53)</f>
        <v>1714</v>
      </c>
      <c r="G54" s="53">
        <f>SUM(G49:G53)</f>
        <v>8387</v>
      </c>
      <c r="H54" s="56">
        <f>I54/J54*100</f>
        <v>14.580098800282288</v>
      </c>
      <c r="I54" s="53">
        <f>SUM(I49:I53)</f>
        <v>1033</v>
      </c>
      <c r="J54" s="53">
        <f>SUM(J49:J53)</f>
        <v>7085</v>
      </c>
      <c r="K54" s="56">
        <f>L54/M54*100</f>
        <v>6.4767547857793986</v>
      </c>
      <c r="L54" s="53">
        <f>SUM(L49:L53)</f>
        <v>1421</v>
      </c>
      <c r="M54" s="54">
        <f>SUM(M49:M53)</f>
        <v>21940</v>
      </c>
      <c r="N54" s="76">
        <f t="shared" si="5"/>
        <v>23.821600349803234</v>
      </c>
      <c r="O54" s="53">
        <f>SUM(O49:O53)</f>
        <v>8172</v>
      </c>
      <c r="P54" s="53">
        <f>SUM(P49:P53)</f>
        <v>34305</v>
      </c>
      <c r="Q54" s="56">
        <f t="shared" si="9"/>
        <v>16.425473450590015</v>
      </c>
      <c r="R54" s="53">
        <f>SUM(R49:R53)</f>
        <v>18566.20540540541</v>
      </c>
      <c r="S54" s="57">
        <f>SUM(S49:S53)</f>
        <v>113033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70</v>
      </c>
    </row>
    <row r="59" spans="1:19">
      <c r="L59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activeCell="A62" sqref="A62"/>
    </sheetView>
  </sheetViews>
  <sheetFormatPr defaultRowHeight="15"/>
  <cols>
    <col min="1" max="1" width="22.140625" customWidth="1"/>
  </cols>
  <sheetData>
    <row r="1" spans="1:6" ht="15.75">
      <c r="A1" s="1" t="s">
        <v>72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8.7604981175789174</v>
      </c>
      <c r="C5" s="14">
        <f>C16/C27*100</f>
        <v>13.554555680539931</v>
      </c>
      <c r="D5" s="15">
        <f t="shared" ref="D5:D12" si="1">C5-B5</f>
        <v>4.7940575629610134</v>
      </c>
      <c r="E5" s="4"/>
      <c r="F5" s="4"/>
    </row>
    <row r="6" spans="1:6">
      <c r="A6" s="12" t="s">
        <v>5</v>
      </c>
      <c r="B6" s="14">
        <f t="shared" si="0"/>
        <v>1.8916319333119589</v>
      </c>
      <c r="C6" s="14">
        <f t="shared" si="0"/>
        <v>6.4767547857793986</v>
      </c>
      <c r="D6" s="15">
        <f t="shared" si="1"/>
        <v>4.5851228524674399</v>
      </c>
      <c r="E6" s="4"/>
      <c r="F6" s="4"/>
    </row>
    <row r="7" spans="1:6">
      <c r="A7" s="12" t="s">
        <v>6</v>
      </c>
      <c r="B7" s="14">
        <f t="shared" si="0"/>
        <v>17.564264311622775</v>
      </c>
      <c r="C7" s="14">
        <f t="shared" si="0"/>
        <v>19.445212786975937</v>
      </c>
      <c r="D7" s="15">
        <f t="shared" si="1"/>
        <v>1.8809484753531613</v>
      </c>
      <c r="E7" s="4"/>
      <c r="F7" s="4"/>
    </row>
    <row r="8" spans="1:6">
      <c r="A8" s="12" t="s">
        <v>7</v>
      </c>
      <c r="B8" s="14">
        <f t="shared" si="0"/>
        <v>12.941260540231529</v>
      </c>
      <c r="C8" s="14">
        <f t="shared" si="0"/>
        <v>12.188137074070479</v>
      </c>
      <c r="D8" s="15">
        <f t="shared" si="1"/>
        <v>-0.75312346616104975</v>
      </c>
      <c r="E8" s="4"/>
      <c r="F8" s="4"/>
    </row>
    <row r="9" spans="1:6">
      <c r="A9" s="12" t="s">
        <v>8</v>
      </c>
      <c r="B9" s="14">
        <f t="shared" si="0"/>
        <v>24.829239065308567</v>
      </c>
      <c r="C9" s="14">
        <f t="shared" si="0"/>
        <v>21.768259198242724</v>
      </c>
      <c r="D9" s="15">
        <f t="shared" si="1"/>
        <v>-3.0609798670658428</v>
      </c>
      <c r="E9" s="4"/>
      <c r="F9" s="4"/>
    </row>
    <row r="10" spans="1:6">
      <c r="A10" s="12" t="s">
        <v>9</v>
      </c>
      <c r="B10" s="14">
        <f t="shared" si="0"/>
        <v>14.969632011432655</v>
      </c>
      <c r="C10" s="14">
        <f t="shared" si="0"/>
        <v>18.544628987931652</v>
      </c>
      <c r="D10" s="15">
        <f t="shared" si="1"/>
        <v>3.5749969764989977</v>
      </c>
      <c r="E10" s="4"/>
      <c r="F10" s="4"/>
    </row>
    <row r="11" spans="1:6">
      <c r="A11" s="12" t="s">
        <v>10</v>
      </c>
      <c r="B11" s="14">
        <v>8.8000000000000007</v>
      </c>
      <c r="C11" s="14">
        <f>C5</f>
        <v>13.554555680539931</v>
      </c>
      <c r="D11" s="15">
        <f t="shared" si="1"/>
        <v>4.7545556805399301</v>
      </c>
      <c r="E11" s="4"/>
      <c r="F11" s="4"/>
    </row>
    <row r="12" spans="1:6">
      <c r="A12" s="8" t="s">
        <v>11</v>
      </c>
      <c r="B12" s="16">
        <f t="shared" ref="B12" si="2">B23/B34*100</f>
        <v>12.533925273353161</v>
      </c>
      <c r="C12" s="17">
        <f>C23/C34*100</f>
        <v>14.022230014639032</v>
      </c>
      <c r="D12" s="18">
        <f t="shared" si="1"/>
        <v>1.4883047412858712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605</v>
      </c>
      <c r="C16" s="20">
        <v>964</v>
      </c>
      <c r="D16" s="21">
        <f>C16-B16</f>
        <v>359</v>
      </c>
      <c r="E16" s="4"/>
      <c r="F16" s="4"/>
    </row>
    <row r="17" spans="1:6">
      <c r="A17" s="12" t="s">
        <v>5</v>
      </c>
      <c r="B17" s="20">
        <v>413</v>
      </c>
      <c r="C17" s="20">
        <v>1421</v>
      </c>
      <c r="D17" s="21">
        <f t="shared" ref="D17:D23" si="3">C17-B17</f>
        <v>1008</v>
      </c>
      <c r="E17" s="4"/>
      <c r="F17" s="4"/>
    </row>
    <row r="18" spans="1:6">
      <c r="A18" s="12" t="s">
        <v>6</v>
      </c>
      <c r="B18" s="20">
        <v>4455</v>
      </c>
      <c r="C18" s="20">
        <v>4921</v>
      </c>
      <c r="D18" s="21">
        <f t="shared" si="3"/>
        <v>466</v>
      </c>
      <c r="E18" s="4"/>
      <c r="F18" s="4"/>
    </row>
    <row r="19" spans="1:6">
      <c r="A19" s="12" t="s">
        <v>7</v>
      </c>
      <c r="B19" s="20">
        <v>5433</v>
      </c>
      <c r="C19" s="20">
        <v>5022</v>
      </c>
      <c r="D19" s="21">
        <f t="shared" si="3"/>
        <v>-411</v>
      </c>
      <c r="E19" s="4"/>
      <c r="F19" s="4"/>
    </row>
    <row r="20" spans="1:6">
      <c r="A20" s="12" t="s">
        <v>8</v>
      </c>
      <c r="B20" s="20">
        <v>2072</v>
      </c>
      <c r="C20" s="20">
        <v>1982</v>
      </c>
      <c r="D20" s="21">
        <f t="shared" si="3"/>
        <v>-90</v>
      </c>
      <c r="E20" s="20"/>
      <c r="F20" s="20"/>
    </row>
    <row r="21" spans="1:6">
      <c r="A21" s="12" t="s">
        <v>9</v>
      </c>
      <c r="B21" s="22">
        <v>1257</v>
      </c>
      <c r="C21" s="22">
        <v>1552</v>
      </c>
      <c r="D21" s="21">
        <f t="shared" si="3"/>
        <v>295</v>
      </c>
      <c r="E21" s="4"/>
      <c r="F21" s="20"/>
    </row>
    <row r="22" spans="1:6">
      <c r="A22" s="12" t="s">
        <v>10</v>
      </c>
      <c r="B22" s="23">
        <f>B33*B11/100</f>
        <v>220</v>
      </c>
      <c r="C22" s="23">
        <f>C11/100*C33</f>
        <v>338.86389201349829</v>
      </c>
      <c r="D22" s="21">
        <f t="shared" si="3"/>
        <v>118.86389201349829</v>
      </c>
      <c r="E22" s="4"/>
      <c r="F22" s="4"/>
    </row>
    <row r="23" spans="1:6">
      <c r="A23" s="8" t="s">
        <v>11</v>
      </c>
      <c r="B23" s="24">
        <f>SUM(B16:B22)</f>
        <v>14455</v>
      </c>
      <c r="C23" s="24">
        <f>SUM(C16:C22)</f>
        <v>16200.863892013498</v>
      </c>
      <c r="D23" s="25">
        <f t="shared" si="3"/>
        <v>1745.8638920134981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6906</v>
      </c>
      <c r="C27" s="20">
        <v>7112</v>
      </c>
      <c r="D27" s="21">
        <f t="shared" ref="D27:D34" si="4">C27-B27</f>
        <v>206</v>
      </c>
      <c r="E27" s="4"/>
      <c r="F27" s="4"/>
    </row>
    <row r="28" spans="1:6">
      <c r="A28" s="12" t="s">
        <v>5</v>
      </c>
      <c r="B28" s="20">
        <v>21833</v>
      </c>
      <c r="C28" s="20">
        <v>21940</v>
      </c>
      <c r="D28" s="21">
        <f t="shared" si="4"/>
        <v>107</v>
      </c>
      <c r="E28" s="4"/>
      <c r="F28" s="4"/>
    </row>
    <row r="29" spans="1:6">
      <c r="A29" s="12" t="s">
        <v>6</v>
      </c>
      <c r="B29" s="20">
        <v>25364</v>
      </c>
      <c r="C29" s="20">
        <v>25307</v>
      </c>
      <c r="D29" s="21">
        <f t="shared" si="4"/>
        <v>-57</v>
      </c>
      <c r="E29" s="4"/>
      <c r="F29" s="4"/>
    </row>
    <row r="30" spans="1:6">
      <c r="A30" s="12" t="s">
        <v>7</v>
      </c>
      <c r="B30" s="20">
        <v>41982</v>
      </c>
      <c r="C30" s="20">
        <v>41204</v>
      </c>
      <c r="D30" s="21">
        <f t="shared" si="4"/>
        <v>-778</v>
      </c>
      <c r="E30" s="4"/>
      <c r="F30" s="4"/>
    </row>
    <row r="31" spans="1:6">
      <c r="A31" s="12" t="s">
        <v>8</v>
      </c>
      <c r="B31" s="20">
        <v>8345</v>
      </c>
      <c r="C31" s="20">
        <v>9105</v>
      </c>
      <c r="D31" s="21">
        <f t="shared" si="4"/>
        <v>760</v>
      </c>
      <c r="E31" s="20"/>
      <c r="F31" s="20"/>
    </row>
    <row r="32" spans="1:6">
      <c r="A32" s="12" t="s">
        <v>9</v>
      </c>
      <c r="B32" s="20">
        <v>8397</v>
      </c>
      <c r="C32" s="20">
        <v>8369</v>
      </c>
      <c r="D32" s="21">
        <f t="shared" si="4"/>
        <v>-28</v>
      </c>
      <c r="E32" s="4"/>
      <c r="F32" s="4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1">
      <c r="A34" s="8" t="s">
        <v>11</v>
      </c>
      <c r="B34" s="24">
        <f>SUM(B27:B33)</f>
        <v>115327</v>
      </c>
      <c r="C34" s="24">
        <f>SUM(C27:C33)</f>
        <v>115537</v>
      </c>
      <c r="D34" s="25">
        <f t="shared" si="4"/>
        <v>210</v>
      </c>
      <c r="E34" s="4"/>
      <c r="F34" s="4"/>
    </row>
    <row r="35" spans="1:21">
      <c r="A35" s="19"/>
      <c r="B35" s="26"/>
      <c r="C35" s="26"/>
      <c r="D35" s="27"/>
      <c r="E35" s="4"/>
      <c r="F35" s="4"/>
    </row>
    <row r="36" spans="1:21">
      <c r="A36" s="28" t="s">
        <v>14</v>
      </c>
      <c r="B36" s="4"/>
      <c r="C36" s="4"/>
      <c r="D36" s="4"/>
      <c r="E36" s="4"/>
      <c r="F36" s="4"/>
    </row>
    <row r="37" spans="1:21">
      <c r="A37" s="28" t="s">
        <v>15</v>
      </c>
      <c r="B37" s="4"/>
      <c r="C37" s="4"/>
      <c r="D37" s="4"/>
      <c r="E37" s="4"/>
      <c r="F37" s="4"/>
    </row>
    <row r="38" spans="1:21">
      <c r="A38" s="4" t="s">
        <v>70</v>
      </c>
      <c r="B38" s="4"/>
      <c r="C38" s="4"/>
      <c r="D38" s="4"/>
      <c r="E38" s="4"/>
      <c r="F38" s="4"/>
    </row>
    <row r="39" spans="1:21">
      <c r="A39" s="4"/>
      <c r="B39" s="4"/>
      <c r="C39" s="4"/>
      <c r="D39" s="4"/>
      <c r="E39" s="4"/>
      <c r="F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73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15</v>
      </c>
      <c r="C46" s="31"/>
      <c r="D46" s="32"/>
      <c r="E46" s="33" t="str">
        <f>B46</f>
        <v>UGE 15</v>
      </c>
      <c r="F46" s="31"/>
      <c r="G46" s="32"/>
      <c r="H46" s="31" t="str">
        <f>B46</f>
        <v>UGE 15</v>
      </c>
      <c r="I46" s="31"/>
      <c r="J46" s="32"/>
      <c r="K46" s="31" t="str">
        <f>B46</f>
        <v>UGE 15</v>
      </c>
      <c r="L46" s="31"/>
      <c r="M46" s="32"/>
      <c r="N46" s="31" t="str">
        <f>E46</f>
        <v>UGE 15</v>
      </c>
      <c r="O46" s="31"/>
      <c r="P46" s="32"/>
      <c r="Q46" s="31" t="str">
        <f>B46</f>
        <v>UGE 15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12.627215127215125</v>
      </c>
      <c r="C49" s="22">
        <v>827.33513513513503</v>
      </c>
      <c r="D49" s="70">
        <v>6552</v>
      </c>
      <c r="E49" s="46">
        <f>F49/G49*100</f>
        <v>20.525783619817997</v>
      </c>
      <c r="F49" s="22">
        <v>406</v>
      </c>
      <c r="G49" s="70">
        <v>1978</v>
      </c>
      <c r="H49" s="46">
        <f>I49/J49*100</f>
        <v>14.246575342465754</v>
      </c>
      <c r="I49" s="22">
        <v>312</v>
      </c>
      <c r="J49" s="70">
        <v>2190</v>
      </c>
      <c r="K49" s="46">
        <f>L49/M49*100</f>
        <v>5.9974135143873264</v>
      </c>
      <c r="L49" s="22">
        <v>371</v>
      </c>
      <c r="M49" s="71">
        <v>6186</v>
      </c>
      <c r="N49" s="46">
        <f t="shared" ref="N49:N54" si="5">O49/P49*100</f>
        <v>18.875567077122486</v>
      </c>
      <c r="O49" s="22">
        <v>1165</v>
      </c>
      <c r="P49" s="71">
        <v>6172</v>
      </c>
      <c r="Q49" s="46">
        <f>R49/S49*100</f>
        <v>13.351829166891131</v>
      </c>
      <c r="R49" s="47">
        <f>L49+I49+F49+C49+O49</f>
        <v>3081.3351351351348</v>
      </c>
      <c r="S49" s="50">
        <f>M49+J49+G49+D49+P49</f>
        <v>23078</v>
      </c>
    </row>
    <row r="50" spans="1:19">
      <c r="A50" s="36" t="s">
        <v>49</v>
      </c>
      <c r="B50" s="69">
        <f t="shared" ref="B50:B53" si="6">C50/D50*100</f>
        <v>12.917908370025883</v>
      </c>
      <c r="C50" s="22">
        <v>677.15675675675675</v>
      </c>
      <c r="D50" s="70">
        <v>5242</v>
      </c>
      <c r="E50" s="46">
        <f t="shared" ref="E50:E53" si="7">F50/G50*100</f>
        <v>20.969773299748109</v>
      </c>
      <c r="F50" s="22">
        <v>333</v>
      </c>
      <c r="G50" s="70">
        <v>1588</v>
      </c>
      <c r="H50" s="46">
        <f>I50/J50*100</f>
        <v>13.892365456821027</v>
      </c>
      <c r="I50" s="22">
        <v>222</v>
      </c>
      <c r="J50" s="70">
        <v>1598</v>
      </c>
      <c r="K50" s="46">
        <f t="shared" ref="K50:K53" si="8">L50/M50*100</f>
        <v>8.6021505376344098</v>
      </c>
      <c r="L50" s="22">
        <v>248</v>
      </c>
      <c r="M50" s="70">
        <v>2883</v>
      </c>
      <c r="N50" s="46">
        <f t="shared" si="5"/>
        <v>19.86013986013986</v>
      </c>
      <c r="O50" s="22">
        <v>1278</v>
      </c>
      <c r="P50" s="70">
        <v>6435</v>
      </c>
      <c r="Q50" s="46">
        <f t="shared" ref="Q50:Q54" si="9">R50/S50*100</f>
        <v>15.542413821462622</v>
      </c>
      <c r="R50" s="47">
        <f t="shared" ref="R50:S53" si="10">L50+I50+F50+C50+O50</f>
        <v>2758.1567567567567</v>
      </c>
      <c r="S50" s="50">
        <f t="shared" si="10"/>
        <v>17746</v>
      </c>
    </row>
    <row r="51" spans="1:19">
      <c r="A51" s="72" t="s">
        <v>50</v>
      </c>
      <c r="B51" s="69">
        <f t="shared" si="6"/>
        <v>10.949304401284181</v>
      </c>
      <c r="C51" s="22">
        <v>1039.7459459459458</v>
      </c>
      <c r="D51" s="70">
        <v>9496</v>
      </c>
      <c r="E51" s="46">
        <f t="shared" si="7"/>
        <v>17.327667610953728</v>
      </c>
      <c r="F51" s="22">
        <v>367</v>
      </c>
      <c r="G51" s="70">
        <v>2118</v>
      </c>
      <c r="H51" s="46">
        <f t="shared" ref="H51:H52" si="11">I51/J51*100</f>
        <v>11.518661518661519</v>
      </c>
      <c r="I51" s="22">
        <v>179</v>
      </c>
      <c r="J51" s="70">
        <v>1554</v>
      </c>
      <c r="K51" s="46">
        <f t="shared" si="8"/>
        <v>6.7437014586095856</v>
      </c>
      <c r="L51" s="10">
        <v>356</v>
      </c>
      <c r="M51" s="70">
        <v>5279</v>
      </c>
      <c r="N51" s="46">
        <f t="shared" si="5"/>
        <v>19.848219497956801</v>
      </c>
      <c r="O51" s="22">
        <v>1700</v>
      </c>
      <c r="P51" s="70">
        <v>8565</v>
      </c>
      <c r="Q51" s="46">
        <f t="shared" si="9"/>
        <v>13.481955967517939</v>
      </c>
      <c r="R51" s="47">
        <f t="shared" si="10"/>
        <v>3641.745945945946</v>
      </c>
      <c r="S51" s="50">
        <f t="shared" si="10"/>
        <v>27012</v>
      </c>
    </row>
    <row r="52" spans="1:19">
      <c r="A52" s="36" t="s">
        <v>51</v>
      </c>
      <c r="B52" s="69">
        <f t="shared" si="6"/>
        <v>12.084776613348044</v>
      </c>
      <c r="C52" s="22">
        <v>1184.3081081081084</v>
      </c>
      <c r="D52" s="70">
        <v>9800</v>
      </c>
      <c r="E52" s="46">
        <f t="shared" si="7"/>
        <v>14.262384322264563</v>
      </c>
      <c r="F52" s="22">
        <v>262</v>
      </c>
      <c r="G52" s="70">
        <v>1837</v>
      </c>
      <c r="H52" s="46">
        <f t="shared" si="11"/>
        <v>14.271749755620725</v>
      </c>
      <c r="I52" s="22">
        <v>146</v>
      </c>
      <c r="J52" s="70">
        <v>1023</v>
      </c>
      <c r="K52" s="46">
        <f t="shared" si="8"/>
        <v>5.6472795497185739</v>
      </c>
      <c r="L52" s="10">
        <v>301</v>
      </c>
      <c r="M52" s="70">
        <v>5330</v>
      </c>
      <c r="N52" s="46">
        <f t="shared" si="5"/>
        <v>18.872403560830861</v>
      </c>
      <c r="O52" s="22">
        <v>1590</v>
      </c>
      <c r="P52" s="70">
        <v>8425</v>
      </c>
      <c r="Q52" s="46">
        <f t="shared" si="9"/>
        <v>13.186856362324848</v>
      </c>
      <c r="R52" s="47">
        <f t="shared" si="10"/>
        <v>3483.3081081081082</v>
      </c>
      <c r="S52" s="50">
        <f t="shared" si="10"/>
        <v>26415</v>
      </c>
    </row>
    <row r="53" spans="1:19" ht="15.75" thickBot="1">
      <c r="A53" s="41" t="s">
        <v>52</v>
      </c>
      <c r="B53" s="69">
        <f t="shared" si="6"/>
        <v>12.786236899347436</v>
      </c>
      <c r="C53" s="22">
        <v>1293.1999999999998</v>
      </c>
      <c r="D53" s="70">
        <v>10114</v>
      </c>
      <c r="E53" s="46">
        <f t="shared" si="7"/>
        <v>21.69811320754717</v>
      </c>
      <c r="F53" s="22">
        <v>184</v>
      </c>
      <c r="G53" s="70">
        <v>848</v>
      </c>
      <c r="H53" s="46">
        <f>I53/J53*100</f>
        <v>14.056224899598394</v>
      </c>
      <c r="I53" s="22">
        <v>105</v>
      </c>
      <c r="J53" s="70">
        <v>747</v>
      </c>
      <c r="K53" s="46">
        <f t="shared" si="8"/>
        <v>6.4102564102564097</v>
      </c>
      <c r="L53" s="22">
        <v>145</v>
      </c>
      <c r="M53" s="70">
        <v>2262</v>
      </c>
      <c r="N53" s="73">
        <f t="shared" si="5"/>
        <v>24.319833852544132</v>
      </c>
      <c r="O53" s="22">
        <v>1171</v>
      </c>
      <c r="P53" s="74">
        <v>4815</v>
      </c>
      <c r="Q53" s="46">
        <f t="shared" si="9"/>
        <v>15.427445970403491</v>
      </c>
      <c r="R53" s="47">
        <f t="shared" si="10"/>
        <v>2898.2</v>
      </c>
      <c r="S53" s="50">
        <f t="shared" si="10"/>
        <v>18786</v>
      </c>
    </row>
    <row r="54" spans="1:19" ht="15.75" thickBot="1">
      <c r="A54" s="75" t="s">
        <v>42</v>
      </c>
      <c r="B54" s="52">
        <f>C54/D54*100</f>
        <v>12.187520497878717</v>
      </c>
      <c r="C54" s="53">
        <f>SUM(C49:C53)</f>
        <v>5021.745945945946</v>
      </c>
      <c r="D54" s="54">
        <f>SUM(D49:D53)</f>
        <v>41204</v>
      </c>
      <c r="E54" s="55">
        <f>F54/G54*100</f>
        <v>18.544628987931652</v>
      </c>
      <c r="F54" s="53">
        <f>SUM(F49:F53)</f>
        <v>1552</v>
      </c>
      <c r="G54" s="53">
        <f>SUM(G49:G53)</f>
        <v>8369</v>
      </c>
      <c r="H54" s="56">
        <f>I54/J54*100</f>
        <v>13.554555680539931</v>
      </c>
      <c r="I54" s="53">
        <f>SUM(I49:I53)</f>
        <v>964</v>
      </c>
      <c r="J54" s="53">
        <f>SUM(J49:J53)</f>
        <v>7112</v>
      </c>
      <c r="K54" s="56">
        <f>L54/M54*100</f>
        <v>6.4767547857793986</v>
      </c>
      <c r="L54" s="53">
        <f>SUM(L49:L53)</f>
        <v>1421</v>
      </c>
      <c r="M54" s="54">
        <f>SUM(M49:M53)</f>
        <v>21940</v>
      </c>
      <c r="N54" s="76">
        <f t="shared" si="5"/>
        <v>20.062768801580845</v>
      </c>
      <c r="O54" s="53">
        <f>SUM(O49:O53)</f>
        <v>6904</v>
      </c>
      <c r="P54" s="53">
        <f>SUM(P49:P53)</f>
        <v>34412</v>
      </c>
      <c r="Q54" s="56">
        <f t="shared" si="9"/>
        <v>14.033233318246191</v>
      </c>
      <c r="R54" s="53">
        <f>SUM(R49:R53)</f>
        <v>15862.745945945946</v>
      </c>
      <c r="S54" s="57">
        <f>SUM(S49:S53)</f>
        <v>113037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70</v>
      </c>
    </row>
    <row r="59" spans="1:19">
      <c r="L59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topLeftCell="A28" workbookViewId="0">
      <selection activeCell="A41" sqref="A41:U59"/>
    </sheetView>
  </sheetViews>
  <sheetFormatPr defaultRowHeight="15"/>
  <cols>
    <col min="1" max="1" width="22.140625" customWidth="1"/>
  </cols>
  <sheetData>
    <row r="1" spans="1:6" ht="15.75">
      <c r="A1" s="1" t="s">
        <v>74</v>
      </c>
      <c r="B1" s="2"/>
      <c r="C1" s="2"/>
      <c r="D1" s="3"/>
      <c r="E1" s="4"/>
      <c r="F1" s="4"/>
    </row>
    <row r="2" spans="1:6" ht="15.75">
      <c r="A2" s="5" t="s">
        <v>1</v>
      </c>
      <c r="B2" s="6"/>
      <c r="C2" s="6"/>
      <c r="D2" s="7"/>
      <c r="E2" s="4"/>
      <c r="F2" s="4"/>
    </row>
    <row r="3" spans="1:6">
      <c r="A3" s="8" t="s">
        <v>2</v>
      </c>
      <c r="B3" s="9"/>
      <c r="C3" s="10"/>
      <c r="D3" s="11"/>
      <c r="E3" s="4"/>
      <c r="F3" s="4"/>
    </row>
    <row r="4" spans="1:6">
      <c r="A4" s="12"/>
      <c r="B4" s="10">
        <v>2009</v>
      </c>
      <c r="C4" s="10">
        <v>2010</v>
      </c>
      <c r="D4" s="13" t="s">
        <v>3</v>
      </c>
      <c r="E4" s="4"/>
      <c r="F4" s="4"/>
    </row>
    <row r="5" spans="1:6">
      <c r="A5" s="12" t="s">
        <v>4</v>
      </c>
      <c r="B5" s="14">
        <f t="shared" ref="B5:C10" si="0">B16/B27*100</f>
        <v>8.5140213934663205</v>
      </c>
      <c r="C5" s="14">
        <f>C16/C27*100</f>
        <v>12.785004895789619</v>
      </c>
      <c r="D5" s="15">
        <f t="shared" ref="D5:D12" si="1">C5-B5</f>
        <v>4.2709835023232987</v>
      </c>
      <c r="E5" s="4"/>
      <c r="F5" s="4"/>
    </row>
    <row r="6" spans="1:6">
      <c r="A6" s="12" t="s">
        <v>5</v>
      </c>
      <c r="B6" s="14">
        <f t="shared" si="0"/>
        <v>1.8916319333119589</v>
      </c>
      <c r="C6" s="14">
        <f t="shared" si="0"/>
        <v>5.2511831088460141</v>
      </c>
      <c r="D6" s="15">
        <f t="shared" si="1"/>
        <v>3.3595511755340555</v>
      </c>
      <c r="E6" s="4"/>
      <c r="F6" s="4"/>
    </row>
    <row r="7" spans="1:6">
      <c r="A7" s="12" t="s">
        <v>6</v>
      </c>
      <c r="B7" s="14">
        <f t="shared" si="0"/>
        <v>14.822001346374689</v>
      </c>
      <c r="C7" s="14">
        <f t="shared" si="0"/>
        <v>14.767915792805983</v>
      </c>
      <c r="D7" s="15">
        <f t="shared" si="1"/>
        <v>-5.4085553568706146E-2</v>
      </c>
      <c r="E7" s="4"/>
      <c r="F7" s="4"/>
    </row>
    <row r="8" spans="1:6">
      <c r="A8" s="12" t="s">
        <v>7</v>
      </c>
      <c r="B8" s="14">
        <f t="shared" si="0"/>
        <v>12.153533421021164</v>
      </c>
      <c r="C8" s="14">
        <f t="shared" si="0"/>
        <v>12.188137074070479</v>
      </c>
      <c r="D8" s="15">
        <f t="shared" si="1"/>
        <v>3.4603653049314786E-2</v>
      </c>
      <c r="E8" s="4"/>
      <c r="F8" s="4"/>
    </row>
    <row r="9" spans="1:6">
      <c r="A9" s="12" t="s">
        <v>8</v>
      </c>
      <c r="B9" s="14">
        <f t="shared" si="0"/>
        <v>19.980706620040998</v>
      </c>
      <c r="C9" s="14">
        <f t="shared" si="0"/>
        <v>17.061143984220909</v>
      </c>
      <c r="D9" s="15">
        <f t="shared" si="1"/>
        <v>-2.919562635820089</v>
      </c>
      <c r="E9" s="4"/>
      <c r="F9" s="4"/>
    </row>
    <row r="10" spans="1:6">
      <c r="A10" s="12" t="s">
        <v>9</v>
      </c>
      <c r="B10" s="14">
        <f t="shared" si="0"/>
        <v>13.251577568758185</v>
      </c>
      <c r="C10" s="14">
        <f t="shared" si="0"/>
        <v>17.100371747211895</v>
      </c>
      <c r="D10" s="15">
        <f t="shared" si="1"/>
        <v>3.8487941784537103</v>
      </c>
      <c r="E10" s="4"/>
      <c r="F10" s="4"/>
    </row>
    <row r="11" spans="1:6">
      <c r="A11" s="12" t="s">
        <v>10</v>
      </c>
      <c r="B11" s="14">
        <v>8.5</v>
      </c>
      <c r="C11" s="14">
        <f>C5</f>
        <v>12.785004895789619</v>
      </c>
      <c r="D11" s="15">
        <f t="shared" si="1"/>
        <v>4.2850048957896192</v>
      </c>
      <c r="E11" s="4"/>
      <c r="F11" s="4"/>
    </row>
    <row r="12" spans="1:6">
      <c r="A12" s="8" t="s">
        <v>11</v>
      </c>
      <c r="B12" s="16">
        <f t="shared" ref="B12" si="2">B23/B34*100</f>
        <v>11.137630313622175</v>
      </c>
      <c r="C12" s="17">
        <f>C23/C34*100</f>
        <v>12.222234346380601</v>
      </c>
      <c r="D12" s="18">
        <f t="shared" si="1"/>
        <v>1.0846040327584259</v>
      </c>
      <c r="E12" s="4"/>
      <c r="F12" s="4"/>
    </row>
    <row r="13" spans="1:6">
      <c r="A13" s="19"/>
      <c r="B13" s="6"/>
      <c r="C13" s="6"/>
      <c r="D13" s="7"/>
      <c r="E13" s="4"/>
      <c r="F13" s="4"/>
    </row>
    <row r="14" spans="1:6">
      <c r="A14" s="8" t="s">
        <v>12</v>
      </c>
      <c r="B14" s="10"/>
      <c r="C14" s="10"/>
      <c r="D14" s="11"/>
      <c r="E14" s="4"/>
      <c r="F14" s="4"/>
    </row>
    <row r="15" spans="1:6">
      <c r="A15" s="12"/>
      <c r="B15" s="10">
        <f>B4</f>
        <v>2009</v>
      </c>
      <c r="C15" s="10">
        <f>C4</f>
        <v>2010</v>
      </c>
      <c r="D15" s="13" t="s">
        <v>3</v>
      </c>
      <c r="E15" s="4"/>
      <c r="F15" s="4"/>
    </row>
    <row r="16" spans="1:6">
      <c r="A16" s="12" t="s">
        <v>4</v>
      </c>
      <c r="B16" s="20">
        <v>589</v>
      </c>
      <c r="C16" s="20">
        <v>914</v>
      </c>
      <c r="D16" s="21">
        <f>C16-B16</f>
        <v>325</v>
      </c>
      <c r="E16" s="4"/>
      <c r="F16" s="4"/>
    </row>
    <row r="17" spans="1:6">
      <c r="A17" s="12" t="s">
        <v>5</v>
      </c>
      <c r="B17" s="20">
        <v>413</v>
      </c>
      <c r="C17" s="20">
        <v>1154</v>
      </c>
      <c r="D17" s="21">
        <f t="shared" ref="D17:D23" si="3">C17-B17</f>
        <v>741</v>
      </c>
      <c r="E17" s="4"/>
      <c r="F17" s="4"/>
    </row>
    <row r="18" spans="1:6">
      <c r="A18" s="12" t="s">
        <v>6</v>
      </c>
      <c r="B18" s="20">
        <v>3743</v>
      </c>
      <c r="C18" s="20">
        <v>3732</v>
      </c>
      <c r="D18" s="21">
        <f t="shared" si="3"/>
        <v>-11</v>
      </c>
      <c r="E18" s="4"/>
      <c r="F18" s="4"/>
    </row>
    <row r="19" spans="1:6">
      <c r="A19" s="12" t="s">
        <v>7</v>
      </c>
      <c r="B19" s="20">
        <v>5082</v>
      </c>
      <c r="C19" s="20">
        <v>5022</v>
      </c>
      <c r="D19" s="21">
        <f t="shared" si="3"/>
        <v>-60</v>
      </c>
      <c r="E19" s="4"/>
      <c r="F19" s="4"/>
    </row>
    <row r="20" spans="1:6">
      <c r="A20" s="12" t="s">
        <v>8</v>
      </c>
      <c r="B20" s="20">
        <v>1657</v>
      </c>
      <c r="C20" s="20">
        <v>1557</v>
      </c>
      <c r="D20" s="21">
        <f t="shared" si="3"/>
        <v>-100</v>
      </c>
      <c r="E20" s="20"/>
      <c r="F20" s="20"/>
    </row>
    <row r="21" spans="1:6">
      <c r="A21" s="12" t="s">
        <v>9</v>
      </c>
      <c r="B21" s="22">
        <v>1113</v>
      </c>
      <c r="C21" s="22">
        <v>1426</v>
      </c>
      <c r="D21" s="21">
        <f t="shared" si="3"/>
        <v>313</v>
      </c>
      <c r="E21" s="4"/>
      <c r="F21" s="20"/>
    </row>
    <row r="22" spans="1:6">
      <c r="A22" s="12" t="s">
        <v>10</v>
      </c>
      <c r="B22" s="23">
        <f>B33*B11/100</f>
        <v>212.5</v>
      </c>
      <c r="C22" s="23">
        <f>C11/100*C33</f>
        <v>319.62512239474052</v>
      </c>
      <c r="D22" s="21">
        <f t="shared" si="3"/>
        <v>107.12512239474052</v>
      </c>
      <c r="E22" s="4"/>
      <c r="F22" s="4"/>
    </row>
    <row r="23" spans="1:6">
      <c r="A23" s="8" t="s">
        <v>11</v>
      </c>
      <c r="B23" s="24">
        <f>SUM(B16:B22)</f>
        <v>12809.5</v>
      </c>
      <c r="C23" s="24">
        <f>SUM(C16:C22)</f>
        <v>14124.62512239474</v>
      </c>
      <c r="D23" s="25">
        <f t="shared" si="3"/>
        <v>1315.1251223947402</v>
      </c>
      <c r="E23" s="4"/>
      <c r="F23" s="4"/>
    </row>
    <row r="24" spans="1:6">
      <c r="A24" s="19"/>
      <c r="B24" s="6"/>
      <c r="C24" s="6"/>
      <c r="D24" s="7"/>
      <c r="E24" s="4"/>
      <c r="F24" s="4"/>
    </row>
    <row r="25" spans="1:6">
      <c r="A25" s="8" t="s">
        <v>13</v>
      </c>
      <c r="B25" s="10"/>
      <c r="C25" s="10"/>
      <c r="D25" s="11"/>
      <c r="E25" s="4"/>
      <c r="F25" s="4"/>
    </row>
    <row r="26" spans="1:6">
      <c r="A26" s="12"/>
      <c r="B26" s="10">
        <f>B4</f>
        <v>2009</v>
      </c>
      <c r="C26" s="10">
        <f>C4</f>
        <v>2010</v>
      </c>
      <c r="D26" s="13" t="s">
        <v>3</v>
      </c>
      <c r="E26" s="4"/>
      <c r="F26" s="4"/>
    </row>
    <row r="27" spans="1:6">
      <c r="A27" s="12" t="s">
        <v>4</v>
      </c>
      <c r="B27" s="20">
        <v>6918</v>
      </c>
      <c r="C27" s="20">
        <v>7149</v>
      </c>
      <c r="D27" s="21">
        <f t="shared" ref="D27:D34" si="4">C27-B27</f>
        <v>231</v>
      </c>
      <c r="E27" s="4"/>
      <c r="F27" s="4"/>
    </row>
    <row r="28" spans="1:6">
      <c r="A28" s="12" t="s">
        <v>5</v>
      </c>
      <c r="B28" s="20">
        <v>21833</v>
      </c>
      <c r="C28" s="20">
        <v>21976</v>
      </c>
      <c r="D28" s="21">
        <f t="shared" si="4"/>
        <v>143</v>
      </c>
      <c r="E28" s="4"/>
      <c r="F28" s="4"/>
    </row>
    <row r="29" spans="1:6">
      <c r="A29" s="12" t="s">
        <v>6</v>
      </c>
      <c r="B29" s="20">
        <v>25253</v>
      </c>
      <c r="C29" s="20">
        <v>25271</v>
      </c>
      <c r="D29" s="21">
        <f t="shared" si="4"/>
        <v>18</v>
      </c>
      <c r="E29" s="4"/>
      <c r="F29" s="4"/>
    </row>
    <row r="30" spans="1:6">
      <c r="A30" s="12" t="s">
        <v>7</v>
      </c>
      <c r="B30" s="20">
        <v>41815</v>
      </c>
      <c r="C30" s="20">
        <v>41204</v>
      </c>
      <c r="D30" s="21">
        <f t="shared" si="4"/>
        <v>-611</v>
      </c>
      <c r="E30" s="4"/>
      <c r="F30" s="4"/>
    </row>
    <row r="31" spans="1:6">
      <c r="A31" s="12" t="s">
        <v>8</v>
      </c>
      <c r="B31" s="20">
        <v>8293</v>
      </c>
      <c r="C31" s="20">
        <v>9126</v>
      </c>
      <c r="D31" s="21">
        <f t="shared" si="4"/>
        <v>833</v>
      </c>
      <c r="E31" s="20"/>
      <c r="F31" s="20"/>
    </row>
    <row r="32" spans="1:6">
      <c r="A32" s="12" t="s">
        <v>9</v>
      </c>
      <c r="B32" s="20">
        <v>8399</v>
      </c>
      <c r="C32" s="20">
        <v>8339</v>
      </c>
      <c r="D32" s="21">
        <f t="shared" si="4"/>
        <v>-60</v>
      </c>
      <c r="E32" s="4"/>
      <c r="F32" s="4"/>
    </row>
    <row r="33" spans="1:21">
      <c r="A33" s="12" t="s">
        <v>10</v>
      </c>
      <c r="B33" s="20">
        <v>2500</v>
      </c>
      <c r="C33" s="20">
        <v>2500</v>
      </c>
      <c r="D33" s="21">
        <f t="shared" si="4"/>
        <v>0</v>
      </c>
      <c r="E33" s="4"/>
      <c r="F33" s="4"/>
    </row>
    <row r="34" spans="1:21">
      <c r="A34" s="8" t="s">
        <v>11</v>
      </c>
      <c r="B34" s="24">
        <f>SUM(B27:B33)</f>
        <v>115011</v>
      </c>
      <c r="C34" s="24">
        <f>SUM(C27:C33)</f>
        <v>115565</v>
      </c>
      <c r="D34" s="25">
        <f t="shared" si="4"/>
        <v>554</v>
      </c>
      <c r="E34" s="4"/>
      <c r="F34" s="4"/>
    </row>
    <row r="35" spans="1:21">
      <c r="A35" s="19"/>
      <c r="B35" s="26"/>
      <c r="C35" s="26"/>
      <c r="D35" s="27"/>
      <c r="E35" s="4"/>
      <c r="F35" s="4"/>
    </row>
    <row r="36" spans="1:21">
      <c r="A36" s="28" t="s">
        <v>14</v>
      </c>
      <c r="B36" s="4"/>
      <c r="C36" s="4"/>
      <c r="D36" s="4"/>
      <c r="E36" s="4"/>
      <c r="F36" s="4"/>
    </row>
    <row r="37" spans="1:21">
      <c r="A37" s="28" t="s">
        <v>15</v>
      </c>
      <c r="B37" s="4"/>
      <c r="C37" s="4"/>
      <c r="D37" s="4"/>
      <c r="E37" s="4"/>
      <c r="F37" s="4"/>
    </row>
    <row r="38" spans="1:21">
      <c r="A38" s="4" t="s">
        <v>75</v>
      </c>
      <c r="B38" s="4"/>
      <c r="C38" s="4"/>
      <c r="D38" s="4"/>
      <c r="E38" s="4"/>
      <c r="F38" s="4"/>
    </row>
    <row r="39" spans="1:21">
      <c r="A39" s="4"/>
      <c r="B39" s="4"/>
      <c r="C39" s="4"/>
      <c r="D39" s="4"/>
      <c r="E39" s="4"/>
      <c r="F39" s="4"/>
    </row>
    <row r="40" spans="1:21">
      <c r="A40" s="4"/>
      <c r="B40" s="4"/>
      <c r="C40" s="4"/>
      <c r="D40" s="4"/>
      <c r="E40" s="4"/>
    </row>
    <row r="41" spans="1:21">
      <c r="A41" t="s">
        <v>19</v>
      </c>
    </row>
    <row r="42" spans="1:21">
      <c r="A42" s="4" t="s">
        <v>59</v>
      </c>
    </row>
    <row r="44" spans="1:21">
      <c r="A44" s="4" t="s">
        <v>76</v>
      </c>
      <c r="B44">
        <v>2010</v>
      </c>
      <c r="C44" s="4" t="s">
        <v>61</v>
      </c>
    </row>
    <row r="45" spans="1:21" ht="15.75" thickBot="1"/>
    <row r="46" spans="1:21">
      <c r="A46" s="29">
        <v>2010</v>
      </c>
      <c r="B46" s="30" t="str">
        <f>A44</f>
        <v>UGE 17</v>
      </c>
      <c r="C46" s="31"/>
      <c r="D46" s="32"/>
      <c r="E46" s="33" t="str">
        <f>B46</f>
        <v>UGE 17</v>
      </c>
      <c r="F46" s="31"/>
      <c r="G46" s="32"/>
      <c r="H46" s="31" t="str">
        <f>B46</f>
        <v>UGE 17</v>
      </c>
      <c r="I46" s="31"/>
      <c r="J46" s="32"/>
      <c r="K46" s="31" t="str">
        <f>B46</f>
        <v>UGE 17</v>
      </c>
      <c r="L46" s="31"/>
      <c r="M46" s="32"/>
      <c r="N46" s="31" t="str">
        <f>E46</f>
        <v>UGE 17</v>
      </c>
      <c r="O46" s="31"/>
      <c r="P46" s="32"/>
      <c r="Q46" s="31" t="str">
        <f>B46</f>
        <v>UGE 17</v>
      </c>
      <c r="R46" s="31"/>
      <c r="S46" s="34"/>
      <c r="T46" s="35"/>
      <c r="U46" s="35"/>
    </row>
    <row r="47" spans="1:21">
      <c r="A47" s="36"/>
      <c r="B47" s="37" t="s">
        <v>7</v>
      </c>
      <c r="C47" s="38"/>
      <c r="D47" s="38"/>
      <c r="E47" s="39" t="s">
        <v>9</v>
      </c>
      <c r="F47" s="38"/>
      <c r="G47" s="38"/>
      <c r="H47" s="39" t="s">
        <v>4</v>
      </c>
      <c r="I47" s="38"/>
      <c r="J47" s="38"/>
      <c r="K47" s="39" t="s">
        <v>23</v>
      </c>
      <c r="L47" s="38"/>
      <c r="M47" s="38"/>
      <c r="N47" s="39" t="s">
        <v>46</v>
      </c>
      <c r="O47" s="38"/>
      <c r="P47" s="67"/>
      <c r="Q47" s="38" t="s">
        <v>11</v>
      </c>
      <c r="R47" s="38"/>
      <c r="S47" s="40"/>
    </row>
    <row r="48" spans="1:21" ht="15.75" thickBot="1">
      <c r="A48" s="41"/>
      <c r="B48" s="42" t="s">
        <v>25</v>
      </c>
      <c r="C48" s="43" t="s">
        <v>26</v>
      </c>
      <c r="D48" s="44" t="s">
        <v>27</v>
      </c>
      <c r="E48" s="43" t="s">
        <v>25</v>
      </c>
      <c r="F48" s="43" t="s">
        <v>26</v>
      </c>
      <c r="G48" s="44" t="s">
        <v>27</v>
      </c>
      <c r="H48" s="43" t="s">
        <v>25</v>
      </c>
      <c r="I48" s="43" t="s">
        <v>26</v>
      </c>
      <c r="J48" s="44" t="s">
        <v>27</v>
      </c>
      <c r="K48" s="43" t="s">
        <v>25</v>
      </c>
      <c r="L48" s="43" t="s">
        <v>26</v>
      </c>
      <c r="M48" s="44" t="s">
        <v>27</v>
      </c>
      <c r="N48" s="43" t="s">
        <v>25</v>
      </c>
      <c r="O48" s="43" t="s">
        <v>26</v>
      </c>
      <c r="P48" s="44" t="s">
        <v>27</v>
      </c>
      <c r="Q48" s="43" t="s">
        <v>25</v>
      </c>
      <c r="R48" s="43" t="s">
        <v>26</v>
      </c>
      <c r="S48" s="45" t="s">
        <v>27</v>
      </c>
    </row>
    <row r="49" spans="1:19">
      <c r="A49" s="68" t="s">
        <v>48</v>
      </c>
      <c r="B49" s="69">
        <f>C49/D49*100</f>
        <v>12.627215127215125</v>
      </c>
      <c r="C49" s="22">
        <v>827.33513513513503</v>
      </c>
      <c r="D49" s="70">
        <v>6552</v>
      </c>
      <c r="E49" s="46">
        <f>F49/G49*100</f>
        <v>20.356234096692109</v>
      </c>
      <c r="F49" s="22">
        <v>400</v>
      </c>
      <c r="G49" s="70">
        <v>1965</v>
      </c>
      <c r="H49" s="46">
        <f>I49/J49*100</f>
        <v>14.12894375857339</v>
      </c>
      <c r="I49" s="22">
        <v>309</v>
      </c>
      <c r="J49" s="70">
        <v>2187</v>
      </c>
      <c r="K49" s="46">
        <f>L49/M49*100</f>
        <v>4.9637389202256248</v>
      </c>
      <c r="L49" s="22">
        <v>308</v>
      </c>
      <c r="M49" s="71">
        <v>6205</v>
      </c>
      <c r="N49" s="46">
        <f t="shared" ref="N49:N54" si="5">O49/P49*100</f>
        <v>17.302385976302549</v>
      </c>
      <c r="O49" s="22">
        <v>1066</v>
      </c>
      <c r="P49" s="71">
        <v>6161</v>
      </c>
      <c r="Q49" s="46">
        <f>R49/S49*100</f>
        <v>12.615236823299242</v>
      </c>
      <c r="R49" s="47">
        <f>L49+I49+F49+C49+O49</f>
        <v>2910.3351351351348</v>
      </c>
      <c r="S49" s="50">
        <f>M49+J49+G49+D49+P49</f>
        <v>23070</v>
      </c>
    </row>
    <row r="50" spans="1:19">
      <c r="A50" s="36" t="s">
        <v>49</v>
      </c>
      <c r="B50" s="69">
        <f t="shared" ref="B50:B53" si="6">C50/D50*100</f>
        <v>12.917908370025883</v>
      </c>
      <c r="C50" s="22">
        <v>677.15675675675675</v>
      </c>
      <c r="D50" s="70">
        <v>5242</v>
      </c>
      <c r="E50" s="46">
        <f t="shared" ref="E50:E53" si="7">F50/G50*100</f>
        <v>19.647355163727958</v>
      </c>
      <c r="F50" s="22">
        <v>312</v>
      </c>
      <c r="G50" s="70">
        <v>1588</v>
      </c>
      <c r="H50" s="46">
        <f>I50/J50*100</f>
        <v>12.076401725200245</v>
      </c>
      <c r="I50" s="22">
        <v>196</v>
      </c>
      <c r="J50" s="70">
        <v>1623</v>
      </c>
      <c r="K50" s="46">
        <f t="shared" ref="K50:K53" si="8">L50/M50*100</f>
        <v>6.2326869806094187</v>
      </c>
      <c r="L50" s="22">
        <v>180</v>
      </c>
      <c r="M50" s="70">
        <v>2888</v>
      </c>
      <c r="N50" s="46">
        <f t="shared" si="5"/>
        <v>15.861426130184869</v>
      </c>
      <c r="O50" s="22">
        <v>1021</v>
      </c>
      <c r="P50" s="70">
        <v>6437</v>
      </c>
      <c r="Q50" s="46">
        <f t="shared" ref="Q50:Q54" si="9">R50/S50*100</f>
        <v>13.421963982206981</v>
      </c>
      <c r="R50" s="47">
        <f t="shared" ref="R50:S53" si="10">L50+I50+F50+C50+O50</f>
        <v>2386.1567567567567</v>
      </c>
      <c r="S50" s="50">
        <f t="shared" si="10"/>
        <v>17778</v>
      </c>
    </row>
    <row r="51" spans="1:19">
      <c r="A51" s="72" t="s">
        <v>50</v>
      </c>
      <c r="B51" s="69">
        <f t="shared" si="6"/>
        <v>10.949304401284181</v>
      </c>
      <c r="C51" s="22">
        <v>1039.7459459459458</v>
      </c>
      <c r="D51" s="70">
        <v>9496</v>
      </c>
      <c r="E51" s="46">
        <f t="shared" si="7"/>
        <v>15.697399527186761</v>
      </c>
      <c r="F51" s="22">
        <v>332</v>
      </c>
      <c r="G51" s="70">
        <v>2115</v>
      </c>
      <c r="H51" s="46">
        <f t="shared" ref="H51:H52" si="11">I51/J51*100</f>
        <v>11.757188498402556</v>
      </c>
      <c r="I51" s="22">
        <v>184</v>
      </c>
      <c r="J51" s="70">
        <v>1565</v>
      </c>
      <c r="K51" s="46">
        <f t="shared" si="8"/>
        <v>5.476596551070684</v>
      </c>
      <c r="L51" s="10">
        <v>289</v>
      </c>
      <c r="M51" s="70">
        <v>5277</v>
      </c>
      <c r="N51" s="46">
        <f t="shared" si="5"/>
        <v>14.862020579981291</v>
      </c>
      <c r="O51" s="22">
        <v>1271</v>
      </c>
      <c r="P51" s="70">
        <v>8552</v>
      </c>
      <c r="Q51" s="46">
        <f t="shared" si="9"/>
        <v>11.537663195504336</v>
      </c>
      <c r="R51" s="47">
        <f t="shared" si="10"/>
        <v>3115.745945945946</v>
      </c>
      <c r="S51" s="50">
        <f t="shared" si="10"/>
        <v>27005</v>
      </c>
    </row>
    <row r="52" spans="1:19">
      <c r="A52" s="36" t="s">
        <v>51</v>
      </c>
      <c r="B52" s="69">
        <f t="shared" si="6"/>
        <v>12.084776613348044</v>
      </c>
      <c r="C52" s="22">
        <v>1184.3081081081084</v>
      </c>
      <c r="D52" s="70">
        <v>9800</v>
      </c>
      <c r="E52" s="46">
        <f t="shared" si="7"/>
        <v>12.383561643835616</v>
      </c>
      <c r="F52" s="22">
        <v>226</v>
      </c>
      <c r="G52" s="70">
        <v>1825</v>
      </c>
      <c r="H52" s="46">
        <f t="shared" si="11"/>
        <v>13.111545988258316</v>
      </c>
      <c r="I52" s="22">
        <v>134</v>
      </c>
      <c r="J52" s="70">
        <v>1022</v>
      </c>
      <c r="K52" s="46">
        <f t="shared" si="8"/>
        <v>4.7333956969130027</v>
      </c>
      <c r="L52" s="10">
        <v>253</v>
      </c>
      <c r="M52" s="70">
        <v>5345</v>
      </c>
      <c r="N52" s="46">
        <f t="shared" si="5"/>
        <v>13.147599288678128</v>
      </c>
      <c r="O52" s="22">
        <v>1109</v>
      </c>
      <c r="P52" s="70">
        <v>8435</v>
      </c>
      <c r="Q52" s="46">
        <f t="shared" si="9"/>
        <v>10.997495395270398</v>
      </c>
      <c r="R52" s="47">
        <f t="shared" si="10"/>
        <v>2906.3081081081082</v>
      </c>
      <c r="S52" s="50">
        <f t="shared" si="10"/>
        <v>26427</v>
      </c>
    </row>
    <row r="53" spans="1:19" ht="15.75" thickBot="1">
      <c r="A53" s="41" t="s">
        <v>52</v>
      </c>
      <c r="B53" s="69">
        <f t="shared" si="6"/>
        <v>12.786236899347436</v>
      </c>
      <c r="C53" s="22">
        <v>1293.1999999999998</v>
      </c>
      <c r="D53" s="70">
        <v>10114</v>
      </c>
      <c r="E53" s="46">
        <f t="shared" si="7"/>
        <v>18.439716312056735</v>
      </c>
      <c r="F53" s="22">
        <v>156</v>
      </c>
      <c r="G53" s="70">
        <v>846</v>
      </c>
      <c r="H53" s="46">
        <f>I53/J53*100</f>
        <v>12.101063829787234</v>
      </c>
      <c r="I53" s="22">
        <v>91</v>
      </c>
      <c r="J53" s="70">
        <v>752</v>
      </c>
      <c r="K53" s="46">
        <f t="shared" si="8"/>
        <v>5.4842989827509951</v>
      </c>
      <c r="L53" s="22">
        <v>124</v>
      </c>
      <c r="M53" s="70">
        <v>2261</v>
      </c>
      <c r="N53" s="73">
        <f t="shared" si="5"/>
        <v>17.082294264339151</v>
      </c>
      <c r="O53" s="22">
        <v>822</v>
      </c>
      <c r="P53" s="74">
        <v>4812</v>
      </c>
      <c r="Q53" s="46">
        <f t="shared" si="9"/>
        <v>13.235027947830716</v>
      </c>
      <c r="R53" s="47">
        <f t="shared" si="10"/>
        <v>2486.1999999999998</v>
      </c>
      <c r="S53" s="50">
        <f t="shared" si="10"/>
        <v>18785</v>
      </c>
    </row>
    <row r="54" spans="1:19" ht="15.75" thickBot="1">
      <c r="A54" s="75" t="s">
        <v>42</v>
      </c>
      <c r="B54" s="52">
        <f>C54/D54*100</f>
        <v>12.187520497878717</v>
      </c>
      <c r="C54" s="53">
        <f>SUM(C49:C53)</f>
        <v>5021.745945945946</v>
      </c>
      <c r="D54" s="54">
        <f>SUM(D49:D53)</f>
        <v>41204</v>
      </c>
      <c r="E54" s="55">
        <f>F54/G54*100</f>
        <v>17.100371747211895</v>
      </c>
      <c r="F54" s="53">
        <f>SUM(F49:F53)</f>
        <v>1426</v>
      </c>
      <c r="G54" s="53">
        <f>SUM(G49:G53)</f>
        <v>8339</v>
      </c>
      <c r="H54" s="56">
        <f>I54/J54*100</f>
        <v>12.785004895789619</v>
      </c>
      <c r="I54" s="53">
        <f>SUM(I49:I53)</f>
        <v>914</v>
      </c>
      <c r="J54" s="53">
        <f>SUM(J49:J53)</f>
        <v>7149</v>
      </c>
      <c r="K54" s="56">
        <f>L54/M54*100</f>
        <v>5.2511831088460141</v>
      </c>
      <c r="L54" s="53">
        <f>SUM(L49:L53)</f>
        <v>1154</v>
      </c>
      <c r="M54" s="54">
        <f>SUM(M49:M53)</f>
        <v>21976</v>
      </c>
      <c r="N54" s="76">
        <f t="shared" si="5"/>
        <v>15.376340959967438</v>
      </c>
      <c r="O54" s="53">
        <f>SUM(O49:O53)</f>
        <v>5289</v>
      </c>
      <c r="P54" s="53">
        <f>SUM(P49:P53)</f>
        <v>34397</v>
      </c>
      <c r="Q54" s="56">
        <f t="shared" si="9"/>
        <v>12.209566130938793</v>
      </c>
      <c r="R54" s="53">
        <f>SUM(R49:R53)</f>
        <v>13804.745945945946</v>
      </c>
      <c r="S54" s="57">
        <f>SUM(S49:S53)</f>
        <v>113065</v>
      </c>
    </row>
    <row r="56" spans="1:19">
      <c r="A56" s="4" t="s">
        <v>14</v>
      </c>
    </row>
    <row r="57" spans="1:19">
      <c r="A57" t="s">
        <v>53</v>
      </c>
    </row>
    <row r="58" spans="1:19">
      <c r="A58" s="4" t="s">
        <v>75</v>
      </c>
    </row>
    <row r="59" spans="1:19">
      <c r="L5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Uge 1 2010</vt:lpstr>
      <vt:lpstr>Uge 3 2010</vt:lpstr>
      <vt:lpstr>Uge 5 2010</vt:lpstr>
      <vt:lpstr>Uge 7 2010</vt:lpstr>
      <vt:lpstr>Uge 9 2010</vt:lpstr>
      <vt:lpstr>Uge 11 2010</vt:lpstr>
      <vt:lpstr>Uge 13 2010</vt:lpstr>
      <vt:lpstr>Uge 15 2010</vt:lpstr>
      <vt:lpstr>Uge 17 2010</vt:lpstr>
      <vt:lpstr>Uge 19 2010</vt:lpstr>
      <vt:lpstr>Uge 21 2010</vt:lpstr>
      <vt:lpstr>Uge 23 2010</vt:lpstr>
      <vt:lpstr>Uge 25 2010</vt:lpstr>
      <vt:lpstr>Uge 27 2010</vt:lpstr>
      <vt:lpstr>Uge 29 2010</vt:lpstr>
      <vt:lpstr>Uge 31 2010</vt:lpstr>
      <vt:lpstr>Uge 33 2010</vt:lpstr>
      <vt:lpstr>Uge 35 2010</vt:lpstr>
      <vt:lpstr>Uge 37 2010</vt:lpstr>
      <vt:lpstr>Uge 39 2010</vt:lpstr>
      <vt:lpstr>Uge 41 2010</vt:lpstr>
      <vt:lpstr>Uge 43 2010</vt:lpstr>
      <vt:lpstr>Uge 45 2010</vt:lpstr>
      <vt:lpstr>Uge 47 2010</vt:lpstr>
      <vt:lpstr>Uge 49 2010</vt:lpstr>
      <vt:lpstr>Uge 51 2010</vt:lpstr>
    </vt:vector>
  </TitlesOfParts>
  <Company>3F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cv4444</dc:creator>
  <cp:lastModifiedBy>cv4444</cp:lastModifiedBy>
  <dcterms:created xsi:type="dcterms:W3CDTF">2010-02-03T13:54:35Z</dcterms:created>
  <dcterms:modified xsi:type="dcterms:W3CDTF">2011-02-08T10:25:47Z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-917125525</vt:i4>
  </property>
  <property fmtid="{D5CDD505-2E9C-101B-9397-08002B2CF9AE}" pid="3" name="_NewReviewCycle">
    <vt:lpwstr/>
  </property>
  <property fmtid="{D5CDD505-2E9C-101B-9397-08002B2CF9AE}" pid="4" name="_EmailSubject">
    <vt:lpwstr>Hjemmeside BAT </vt:lpwstr>
  </property>
  <property fmtid="{D5CDD505-2E9C-101B-9397-08002B2CF9AE}" pid="5" name="_AuthorEmail">
    <vt:lpwstr>camilla.vakgaard@batkartellet.dk</vt:lpwstr>
  </property>
  <property fmtid="{D5CDD505-2E9C-101B-9397-08002B2CF9AE}" pid="6" name="_AuthorEmailDisplayName">
    <vt:lpwstr>Camilla Vakgaard,  BAT Kartellet</vt:lpwstr>
  </property>
</Properties>
</file>